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codeName="ThisWorkbook" defaultThemeVersion="166925"/>
  <mc:AlternateContent xmlns:mc="http://schemas.openxmlformats.org/markup-compatibility/2006">
    <mc:Choice Requires="x15">
      <x15ac:absPath xmlns:x15ac="http://schemas.microsoft.com/office/spreadsheetml/2010/11/ac" url="/Users/jessieleake/Desktop/"/>
    </mc:Choice>
  </mc:AlternateContent>
  <xr:revisionPtr revIDLastSave="0" documentId="8_{769810E4-B4DA-4B40-A88F-BEE0232FE38D}" xr6:coauthVersionLast="46" xr6:coauthVersionMax="46" xr10:uidLastSave="{00000000-0000-0000-0000-000000000000}"/>
  <bookViews>
    <workbookView xWindow="0" yWindow="500" windowWidth="28800" windowHeight="16080" xr2:uid="{7432D850-5812-4244-852D-877B1A73706A}"/>
  </bookViews>
  <sheets>
    <sheet name="Economic Model" sheetId="6" r:id="rId1"/>
    <sheet name="Budget Model" sheetId="5" r:id="rId2"/>
    <sheet name="Full Chart of Accounts" sheetId="2" r:id="rId3"/>
    <sheet name="Summary P&amp;L" sheetId="3" r:id="rId4"/>
  </sheets>
  <definedNames>
    <definedName name="_xlnm.Print_Area" localSheetId="2">'Full Chart of Accounts'!$A$3:$E$145</definedName>
    <definedName name="_xlnm.Print_Titles" localSheetId="1">'Budget Model'!$2:$2</definedName>
    <definedName name="_xlnm.Print_Titles" localSheetId="3">'Summary P&amp;L'!$4:$5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6" l="1"/>
  <c r="E4" i="6"/>
  <c r="E8" i="6" s="1"/>
  <c r="E5" i="6" s="1"/>
  <c r="E6" i="6" l="1"/>
  <c r="B12" i="6"/>
  <c r="C5" i="6" l="1"/>
  <c r="C6" i="6"/>
  <c r="F16" i="6"/>
  <c r="F19" i="6" s="1"/>
  <c r="F22" i="6" s="1"/>
  <c r="F24" i="6" s="1"/>
  <c r="B16" i="6"/>
  <c r="B19" i="6" s="1"/>
  <c r="B22" i="6" s="1"/>
  <c r="B24" i="6" s="1"/>
  <c r="F143" i="5" l="1"/>
  <c r="F137" i="5"/>
  <c r="F127" i="5"/>
  <c r="F121" i="5"/>
  <c r="F115" i="5"/>
  <c r="F108" i="5"/>
  <c r="F102" i="5"/>
  <c r="F95" i="5"/>
  <c r="F87" i="5"/>
  <c r="F78" i="5"/>
  <c r="F63" i="5"/>
  <c r="F69" i="5"/>
  <c r="F70" i="5" s="1"/>
  <c r="F51" i="5"/>
  <c r="F43" i="5"/>
  <c r="F30" i="5"/>
  <c r="F32" i="5" s="1"/>
  <c r="F17" i="5"/>
  <c r="F10" i="5"/>
  <c r="E143" i="5"/>
  <c r="E137" i="5"/>
  <c r="E127" i="5"/>
  <c r="E121" i="5"/>
  <c r="E115" i="5"/>
  <c r="E108" i="5"/>
  <c r="E102" i="5"/>
  <c r="E95" i="5"/>
  <c r="E87" i="5"/>
  <c r="E78" i="5"/>
  <c r="E63" i="5"/>
  <c r="E69" i="5"/>
  <c r="E51" i="5"/>
  <c r="E43" i="5"/>
  <c r="E52" i="5" s="1"/>
  <c r="E30" i="5"/>
  <c r="E32" i="5" s="1"/>
  <c r="E17" i="5"/>
  <c r="E10" i="5"/>
  <c r="E12" i="2"/>
  <c r="E19" i="2"/>
  <c r="E32" i="2"/>
  <c r="E34" i="2" s="1"/>
  <c r="E19" i="3"/>
  <c r="E12" i="3"/>
  <c r="E8" i="3"/>
  <c r="E143" i="2"/>
  <c r="E36" i="3" s="1"/>
  <c r="E137" i="2"/>
  <c r="E34" i="3" s="1"/>
  <c r="E127" i="2"/>
  <c r="E121" i="2"/>
  <c r="E115" i="2"/>
  <c r="E108" i="2"/>
  <c r="E102" i="2"/>
  <c r="E95" i="2"/>
  <c r="E87" i="2"/>
  <c r="E80" i="2"/>
  <c r="E65" i="2"/>
  <c r="E21" i="3" s="1"/>
  <c r="E71" i="2"/>
  <c r="E22" i="3" s="1"/>
  <c r="E53" i="2"/>
  <c r="E45" i="2"/>
  <c r="E70" i="5" l="1"/>
  <c r="E18" i="3"/>
  <c r="E29" i="3"/>
  <c r="E26" i="3"/>
  <c r="E24" i="3"/>
  <c r="E28" i="3"/>
  <c r="E23" i="3"/>
  <c r="E27" i="3"/>
  <c r="E25" i="3"/>
  <c r="E7" i="3"/>
  <c r="E30" i="3"/>
  <c r="E6" i="3"/>
  <c r="F52" i="5"/>
  <c r="F128" i="5" s="1"/>
  <c r="E19" i="5"/>
  <c r="E34" i="5" s="1"/>
  <c r="F19" i="5"/>
  <c r="F34" i="5" s="1"/>
  <c r="E128" i="5"/>
  <c r="E11" i="3"/>
  <c r="E13" i="3" s="1"/>
  <c r="E54" i="2"/>
  <c r="E72" i="2"/>
  <c r="E21" i="2"/>
  <c r="F21" i="2" s="1"/>
  <c r="H21" i="2" s="1"/>
  <c r="E130" i="5" l="1"/>
  <c r="E145" i="5" s="1"/>
  <c r="E31" i="3"/>
  <c r="F95" i="2"/>
  <c r="H95" i="2" s="1"/>
  <c r="F80" i="2"/>
  <c r="H80" i="2" s="1"/>
  <c r="F108" i="2"/>
  <c r="H108" i="2" s="1"/>
  <c r="F115" i="2"/>
  <c r="H115" i="2" s="1"/>
  <c r="F121" i="2"/>
  <c r="H121" i="2" s="1"/>
  <c r="F19" i="2"/>
  <c r="F72" i="2"/>
  <c r="H72" i="2" s="1"/>
  <c r="F54" i="2"/>
  <c r="H54" i="2" s="1"/>
  <c r="E9" i="3"/>
  <c r="F13" i="3" s="1"/>
  <c r="F102" i="2"/>
  <c r="H102" i="2" s="1"/>
  <c r="F87" i="2"/>
  <c r="H87" i="2" s="1"/>
  <c r="F12" i="2"/>
  <c r="F34" i="2"/>
  <c r="H34" i="2" s="1"/>
  <c r="F127" i="2"/>
  <c r="F130" i="5"/>
  <c r="F145" i="5" s="1"/>
  <c r="E128" i="2"/>
  <c r="F128" i="2" s="1"/>
  <c r="H128" i="2" s="1"/>
  <c r="E36" i="2"/>
  <c r="F36" i="2" s="1"/>
  <c r="F31" i="3" l="1"/>
  <c r="E32" i="3"/>
  <c r="E14" i="3"/>
  <c r="E130" i="2"/>
  <c r="E37" i="3" l="1"/>
  <c r="F37" i="3" s="1"/>
  <c r="F32" i="3"/>
  <c r="E145" i="2"/>
  <c r="F145" i="2" s="1"/>
  <c r="F130" i="2"/>
  <c r="H1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Mona Covey</author>
  </authors>
  <commentList>
    <comment ref="D2" authorId="0" shapeId="0" xr:uid="{566FEC49-A5D5-48D0-8FF8-3813E5B6312D}">
      <text>
        <r>
          <rPr>
            <sz val="8"/>
            <color indexed="81"/>
            <rFont val="Arial"/>
            <family val="2"/>
          </rPr>
          <t>Includes residential and commercial listing, sales, lease, customer transaction fees and bonuses, less outside referrals paid or concessions given.</t>
        </r>
        <r>
          <rPr>
            <sz val="10"/>
            <color indexed="81"/>
            <rFont val="Tahoma"/>
            <family val="2"/>
          </rPr>
          <t xml:space="preserve">
</t>
        </r>
      </text>
    </comment>
    <comment ref="D9" authorId="0" shapeId="0" xr:uid="{B8EA79C1-6472-473D-85B2-B7BAF6F3E332}">
      <text>
        <r>
          <rPr>
            <sz val="8"/>
            <color indexed="81"/>
            <rFont val="Arial"/>
            <family val="2"/>
          </rPr>
          <t>Includes customer transaction fees and bonuses, less outside referrals paid or concessions given.</t>
        </r>
      </text>
    </comment>
    <comment ref="C11" authorId="0" shapeId="0" xr:uid="{16BCD725-BFF3-4D6E-8308-9C174996D1AB}">
      <text>
        <r>
          <rPr>
            <sz val="8"/>
            <color indexed="81"/>
            <rFont val="Arial"/>
            <family val="2"/>
          </rPr>
          <t>Includes customer transaction fees and bonuses, less outside referrals paid or concessions given.</t>
        </r>
      </text>
    </comment>
    <comment ref="D16" authorId="0" shapeId="0" xr:uid="{4EF03775-4533-4D7C-9F47-9B3DB4F45D31}">
      <text>
        <r>
          <rPr>
            <sz val="8"/>
            <color indexed="81"/>
            <rFont val="Arial"/>
            <family val="2"/>
          </rPr>
          <t>Includes customer transaction fees and bonuses, less outside referrals paid or concessions given.</t>
        </r>
      </text>
    </comment>
    <comment ref="C18" authorId="0" shapeId="0" xr:uid="{70D8A117-C29D-4578-9C59-AC8E44151C93}">
      <text>
        <r>
          <rPr>
            <sz val="8"/>
            <color indexed="81"/>
            <rFont val="Arial"/>
            <family val="2"/>
          </rPr>
          <t xml:space="preserve">Includes transaction fees. </t>
        </r>
      </text>
    </comment>
    <comment ref="D19" authorId="0" shapeId="0" xr:uid="{AD80F626-D7A3-4DA3-913F-0898E04B82C0}">
      <text>
        <r>
          <rPr>
            <sz val="8"/>
            <color indexed="81"/>
            <rFont val="Arial"/>
            <family val="2"/>
          </rPr>
          <t>Sum of all income earned from all transactions by the individual, team or group members. Not the same as taxable income (Gross Profit) used to calculate taxes.</t>
        </r>
      </text>
    </comment>
    <comment ref="B21" authorId="0" shapeId="0" xr:uid="{8E98C096-5D18-45E9-A1BF-ECD75F3AF7A5}">
      <text>
        <r>
          <rPr>
            <b/>
            <sz val="8"/>
            <color rgb="FF000000"/>
            <rFont val="Arial"/>
            <family val="2"/>
          </rPr>
          <t>I</t>
        </r>
        <r>
          <rPr>
            <sz val="8"/>
            <color rgb="FF000000"/>
            <rFont val="Arial"/>
            <family val="2"/>
          </rPr>
          <t xml:space="preserve">ncludes any expenses that are transaction dependent, meaning they are only paid out once a transaction is completed. </t>
        </r>
      </text>
    </comment>
    <comment ref="D25" authorId="0" shapeId="0" xr:uid="{DC798FA1-B221-4D4F-9B39-7A4D3895BC55}">
      <text>
        <r>
          <rPr>
            <sz val="8"/>
            <color indexed="81"/>
            <rFont val="Arial"/>
            <family val="2"/>
          </rPr>
          <t>Includes compensation for listing specialist(s), lead listing specialist(s), and inside sales agents (when applicable).</t>
        </r>
        <r>
          <rPr>
            <sz val="10"/>
            <color indexed="81"/>
            <rFont val="Tahoma"/>
            <family val="2"/>
          </rPr>
          <t xml:space="preserve">
</t>
        </r>
      </text>
    </comment>
    <comment ref="D26" authorId="0" shapeId="0" xr:uid="{9385C22C-0B22-4BD8-864C-31D59D8863DC}">
      <text>
        <r>
          <rPr>
            <sz val="8"/>
            <color indexed="81"/>
            <rFont val="Arial"/>
            <family val="2"/>
          </rPr>
          <t>Includes compensation for buyer specialist(s), lead buyer specialist(s), showing agents, and inside sales agents (when applicable).</t>
        </r>
      </text>
    </comment>
    <comment ref="D28" authorId="0" shapeId="0" xr:uid="{6C6C3943-BECD-49DC-98A0-7207EE07AC5C}">
      <text>
        <r>
          <rPr>
            <sz val="8"/>
            <color indexed="81"/>
            <rFont val="Arial"/>
            <family val="2"/>
          </rPr>
          <t xml:space="preserve">Includes transaction fees paid out to the brokerage. </t>
        </r>
      </text>
    </comment>
    <comment ref="D29" authorId="0" shapeId="0" xr:uid="{FFE9704C-8C25-4124-B788-3C58EFE4405B}">
      <text>
        <r>
          <rPr>
            <sz val="8"/>
            <color indexed="81"/>
            <rFont val="Arial"/>
            <family val="2"/>
          </rPr>
          <t>Includes ISA/OSA bonus, lead coordinator bonus, transaction coordinator bonus, compensation for commercial investment specialist, etc.</t>
        </r>
      </text>
    </comment>
    <comment ref="B32" authorId="0" shapeId="0" xr:uid="{7D2D2254-E0ED-4EE9-826C-1418FDA3C831}">
      <text>
        <r>
          <rPr>
            <sz val="8"/>
            <color indexed="81"/>
            <rFont val="Arial"/>
            <family val="2"/>
          </rPr>
          <t>Note: If you want to track specific costs attributable to each of your listings, you will want to set up a project accounting system within your P&amp;L.</t>
        </r>
      </text>
    </comment>
    <comment ref="B34" authorId="0" shapeId="0" xr:uid="{490695E5-BC9D-4D3F-8AA8-7C04E1BE3D5C}">
      <text>
        <r>
          <rPr>
            <sz val="8"/>
            <color indexed="81"/>
            <rFont val="Arial"/>
            <family val="2"/>
          </rPr>
          <t>Agent's 1099 Income.</t>
        </r>
      </text>
    </comment>
    <comment ref="B36" authorId="0" shapeId="0" xr:uid="{999BE2DA-6C62-4509-8908-E0BEF699E1E0}">
      <text>
        <r>
          <rPr>
            <sz val="8"/>
            <color indexed="81"/>
            <rFont val="Arial"/>
            <family val="2"/>
          </rPr>
          <t>Includes all expenses that are not transaction dependent.</t>
        </r>
      </text>
    </comment>
    <comment ref="C37" authorId="0" shapeId="0" xr:uid="{276501F3-AB4C-474B-A86E-E1B43FEBBF9F}">
      <text>
        <r>
          <rPr>
            <sz val="8"/>
            <color indexed="81"/>
            <rFont val="Arial"/>
            <family val="2"/>
          </rPr>
          <t xml:space="preserve">Includes compensation to employees, independent contractors, consultants and professional services that are categorized as operating expenses and not cost of sales. </t>
        </r>
      </text>
    </comment>
    <comment ref="D41" authorId="0" shapeId="0" xr:uid="{30D8C911-016F-4841-836D-5229D36FB75E}">
      <text>
        <r>
          <rPr>
            <sz val="8"/>
            <color rgb="FF000000"/>
            <rFont val="Arial"/>
            <family val="2"/>
          </rPr>
          <t>Includes salaries for administrative managers, listings managers, administration and staff, virtual assistants, lead coordinators,  runners, and base salaries for lead buyer specialists, lead listing specialists, lead coordinators, inside sales agents, outbound sales agents, and transaction coordinators.</t>
        </r>
      </text>
    </comment>
    <comment ref="D44" authorId="0" shapeId="0" xr:uid="{AF7FE982-86C2-40CA-8650-DEB3D4629FE3}">
      <text>
        <r>
          <rPr>
            <sz val="8"/>
            <color indexed="81"/>
            <rFont val="Arial"/>
            <family val="2"/>
          </rPr>
          <t>Includes additional adminstrative support, client services (landscapers, handyman, movers, stagers, etc.), technology support).</t>
        </r>
      </text>
    </comment>
    <comment ref="D45" authorId="0" shapeId="0" xr:uid="{B96382FB-BCA4-42B1-A1EC-0450D354C272}">
      <text>
        <r>
          <rPr>
            <sz val="8"/>
            <color indexed="81"/>
            <rFont val="Arial"/>
            <family val="2"/>
          </rPr>
          <t xml:space="preserve">Includes all the fiduciary providers of your business. Accounting, tax, and legal fees. </t>
        </r>
      </text>
    </comment>
    <comment ref="D47" authorId="0" shapeId="0" xr:uid="{B8993E7A-3CE0-465F-A9DC-C852C52B72BB}">
      <text>
        <r>
          <rPr>
            <sz val="8"/>
            <color indexed="81"/>
            <rFont val="Arial"/>
            <family val="2"/>
          </rPr>
          <t>Includes payroll benefits (insurance/unemployment), retirement contributions.</t>
        </r>
        <r>
          <rPr>
            <sz val="10"/>
            <color indexed="81"/>
            <rFont val="Tahoma"/>
            <family val="2"/>
          </rPr>
          <t xml:space="preserve">
</t>
        </r>
      </text>
    </comment>
    <comment ref="D49" authorId="0" shapeId="0" xr:uid="{04E76345-9B0B-40F8-9078-A75AC6D1F0F2}">
      <text>
        <r>
          <rPr>
            <sz val="8"/>
            <color indexed="81"/>
            <rFont val="Arial"/>
            <family val="2"/>
          </rPr>
          <t>Includes payroll tax (FICA/FUTA/SUTA).</t>
        </r>
        <r>
          <rPr>
            <sz val="10"/>
            <color indexed="81"/>
            <rFont val="Tahoma"/>
            <family val="2"/>
          </rPr>
          <t xml:space="preserve">
</t>
        </r>
      </text>
    </comment>
    <comment ref="D53" authorId="0" shapeId="0" xr:uid="{E7A1637C-DC91-451C-B38C-0AF0C5F6D95C}">
      <text>
        <r>
          <rPr>
            <sz val="8"/>
            <color indexed="81"/>
            <rFont val="Arial"/>
            <family val="2"/>
          </rPr>
          <t>Includes direct prospecting and marketing activities.</t>
        </r>
      </text>
    </comment>
    <comment ref="D54" authorId="0" shapeId="0" xr:uid="{AEDCCC84-97DA-4DEE-A5C8-F50924262D00}">
      <text>
        <r>
          <rPr>
            <sz val="8"/>
            <color indexed="81"/>
            <rFont val="Arial"/>
            <family val="2"/>
          </rPr>
          <t xml:space="preserve">Includes lead generation expenses that are made with the intention of generating a lead for your business. </t>
        </r>
      </text>
    </comment>
    <comment ref="D55" authorId="0" shapeId="0" xr:uid="{037B51AC-0E55-4993-9ADE-8C9A7382F1E8}">
      <text>
        <r>
          <rPr>
            <sz val="8"/>
            <color indexed="81"/>
            <rFont val="Arial"/>
            <family val="2"/>
          </rPr>
          <t>Includes sponsorships, billboards, business cards, magazine ads, newspapers, radio, signs, sponsorship, television, telemarketing services, yellow pages.</t>
        </r>
      </text>
    </comment>
    <comment ref="D56" authorId="0" shapeId="0" xr:uid="{FBB96CE2-E66C-4575-AC64-DC0B9708C362}">
      <text>
        <r>
          <rPr>
            <sz val="8"/>
            <color indexed="81"/>
            <rFont val="Arial"/>
            <family val="2"/>
          </rPr>
          <t>Includes email campaigns, pay per click, search engine optimization (SEO), portal advertising, advertising on related sites.</t>
        </r>
      </text>
    </comment>
    <comment ref="D57" authorId="0" shapeId="0" xr:uid="{28289C59-47A9-4C47-8974-EDA2EEC61026}">
      <text>
        <r>
          <rPr>
            <sz val="8"/>
            <color indexed="81"/>
            <rFont val="Arial"/>
            <family val="2"/>
          </rPr>
          <t>Includes brochures, fliers, newsletters, custom magazines, postcards, delivery/postage.</t>
        </r>
      </text>
    </comment>
    <comment ref="D58" authorId="0" shapeId="0" xr:uid="{A7F14944-1309-450F-AF0F-3C07D2E49BCB}">
      <text>
        <r>
          <rPr>
            <sz val="8"/>
            <color indexed="81"/>
            <rFont val="Arial"/>
            <family val="2"/>
          </rPr>
          <t>Includes third-party lead networks, call lists, books of business purchased.</t>
        </r>
      </text>
    </comment>
    <comment ref="D59" authorId="0" shapeId="0" xr:uid="{EC390E5B-0616-49E3-8448-B8F0EC447279}">
      <text>
        <r>
          <rPr>
            <sz val="8"/>
            <color indexed="81"/>
            <rFont val="Arial"/>
            <family val="2"/>
          </rPr>
          <t>Includes catering, client parties, customer awards, referral events, open houses, etc.</t>
        </r>
      </text>
    </comment>
    <comment ref="D60" authorId="0" shapeId="0" xr:uid="{778CDD8B-2F40-457C-ACD7-C51454661C4A}">
      <text>
        <r>
          <rPr>
            <sz val="8"/>
            <color indexed="81"/>
            <rFont val="Arial"/>
            <family val="2"/>
          </rPr>
          <t xml:space="preserve">CRMs: CINC, Brivity, BoomTown etc. Dialers, purchasd insights and data related to conversion. </t>
        </r>
      </text>
    </comment>
    <comment ref="D61" authorId="0" shapeId="0" xr:uid="{83EB16E0-9CCF-4F27-A218-81B9CE901388}">
      <text>
        <r>
          <rPr>
            <sz val="8"/>
            <color indexed="81"/>
            <rFont val="Arial"/>
            <family val="2"/>
          </rPr>
          <t xml:space="preserve">Swag, closing gifts, meals, etc. Since there are tax guidelines for gifts and various entertainment expenses, please consult your CPA  for tax issues. </t>
        </r>
      </text>
    </comment>
    <comment ref="D64" authorId="0" shapeId="0" xr:uid="{DD189269-E70F-48E3-B888-01C3C64E4B03}">
      <text>
        <r>
          <rPr>
            <sz val="8"/>
            <color indexed="81"/>
            <rFont val="Arial"/>
            <family val="2"/>
          </rPr>
          <t xml:space="preserve">Includes lead generation expenses that are made with the intention of servicing a listing. </t>
        </r>
      </text>
    </comment>
    <comment ref="D65" authorId="0" shapeId="0" xr:uid="{9B27A7EF-77EA-4C7C-A903-5CF56477A47D}">
      <text>
        <r>
          <rPr>
            <sz val="8"/>
            <color indexed="81"/>
            <rFont val="Arial"/>
            <family val="2"/>
          </rPr>
          <t>Photography, staging, promotional items, and additional services.</t>
        </r>
      </text>
    </comment>
    <comment ref="D66" authorId="0" shapeId="0" xr:uid="{E04E812D-A272-4536-AB4A-F5993F923733}">
      <text>
        <r>
          <rPr>
            <sz val="8"/>
            <color indexed="81"/>
            <rFont val="Arial"/>
            <family val="2"/>
          </rPr>
          <t>Marketing directly related to the sale of a listing.</t>
        </r>
      </text>
    </comment>
    <comment ref="D68" authorId="0" shapeId="0" xr:uid="{73832370-7EB4-4623-872F-B463587CFAD1}">
      <text>
        <r>
          <rPr>
            <sz val="8"/>
            <color indexed="81"/>
            <rFont val="Arial"/>
            <family val="2"/>
          </rPr>
          <t xml:space="preserve">Other expenses associated with the listing of a home, fees, business-related travel, etc. </t>
        </r>
      </text>
    </comment>
    <comment ref="D74" authorId="0" shapeId="0" xr:uid="{BB095B71-F9FE-4B1E-8778-F562598B2DC8}">
      <text>
        <r>
          <rPr>
            <sz val="8"/>
            <color indexed="81"/>
            <rFont val="Arial"/>
            <family val="2"/>
          </rPr>
          <t>Some repairs and maintenance may qualify as capital improvements. Discuss with your CPA.</t>
        </r>
      </text>
    </comment>
    <comment ref="D77" authorId="0" shapeId="0" xr:uid="{7CF2A3D9-BDBC-4AD6-82FC-3549AC8F2357}">
      <text>
        <r>
          <rPr>
            <sz val="8"/>
            <color indexed="81"/>
            <rFont val="Arial"/>
            <family val="2"/>
          </rPr>
          <t>Example: security system, etc.</t>
        </r>
      </text>
    </comment>
    <comment ref="C79" authorId="0" shapeId="0" xr:uid="{FEDDEA07-A217-4F0E-B1E1-22C96ED85E2E}">
      <text>
        <r>
          <rPr>
            <sz val="8"/>
            <color indexed="81"/>
            <rFont val="Arial"/>
            <family val="2"/>
          </rPr>
          <t>Includes all Internet-related expenses.</t>
        </r>
      </text>
    </comment>
    <comment ref="D80" authorId="0" shapeId="0" xr:uid="{31F0541F-1C7A-4678-B1F0-89E0EB08C52D}">
      <text>
        <r>
          <rPr>
            <sz val="8"/>
            <color indexed="81"/>
            <rFont val="Arial"/>
            <family val="2"/>
          </rPr>
          <t>Includes cell phone, dialers, headsets, pager, long distance, voice mail, 1-800 number, fax line(s), MLS line, voice lines.</t>
        </r>
      </text>
    </comment>
    <comment ref="D84" authorId="0" shapeId="0" xr:uid="{394725D8-6866-49EB-8AD2-182C46E52193}">
      <text>
        <r>
          <rPr>
            <sz val="8"/>
            <color indexed="81"/>
            <rFont val="Arial"/>
            <family val="2"/>
          </rPr>
          <t>Includes contact management software, custom site creation, enhanced IDX, podcasts, standard IDX solution, template setup, videos, virtual tours.</t>
        </r>
      </text>
    </comment>
    <comment ref="D85" authorId="0" shapeId="0" xr:uid="{70B15B58-6C04-4C81-9C16-84580EFBC7FB}">
      <text>
        <r>
          <rPr>
            <sz val="8"/>
            <color indexed="81"/>
            <rFont val="Arial"/>
            <family val="2"/>
          </rPr>
          <t>Includes contact management software, domains, enhanced IDX, hosting, ongoing site development, podcasts, server, standard IDX solution, template renewal, videos, virtual tours, webmetrics.</t>
        </r>
      </text>
    </comment>
    <comment ref="C88" authorId="0" shapeId="0" xr:uid="{E54EABC2-640A-4119-950B-8CAD4524137D}">
      <text>
        <r>
          <rPr>
            <sz val="8"/>
            <color indexed="81"/>
            <rFont val="Arial"/>
            <family val="2"/>
          </rPr>
          <t>Includes seminars, dues and subscriptions.</t>
        </r>
      </text>
    </comment>
    <comment ref="D89" authorId="0" shapeId="0" xr:uid="{0E45C659-22C7-4CDE-ACE9-68E3797E8E6B}">
      <text>
        <r>
          <rPr>
            <sz val="8"/>
            <color indexed="81"/>
            <rFont val="Arial"/>
            <family val="2"/>
          </rPr>
          <t>Includes continuing education, seminars, webinars</t>
        </r>
        <r>
          <rPr>
            <sz val="10"/>
            <color indexed="81"/>
            <rFont val="Tahoma"/>
            <family val="2"/>
          </rPr>
          <t>.</t>
        </r>
      </text>
    </comment>
    <comment ref="D90" authorId="0" shapeId="0" xr:uid="{7DEF786D-EE4C-4E15-A339-334CF1E5D3C6}">
      <text>
        <r>
          <rPr>
            <sz val="8"/>
            <color indexed="81"/>
            <rFont val="Arial"/>
            <family val="2"/>
          </rPr>
          <t>Travel expenses: airfare, lodging, meals, etc. related to education.</t>
        </r>
      </text>
    </comment>
    <comment ref="D92" authorId="0" shapeId="0" xr:uid="{283B1749-C2C3-4F10-81D5-1B971641ACBD}">
      <text>
        <r>
          <rPr>
            <sz val="8"/>
            <color indexed="81"/>
            <rFont val="Arial"/>
            <family val="2"/>
          </rPr>
          <t>Includes audiovisual, books, subscriptions for newsletters, newspapers, magazines.</t>
        </r>
      </text>
    </comment>
    <comment ref="D93" authorId="0" shapeId="0" xr:uid="{556687D5-59A5-4E05-ADAA-AB6B77143CD5}">
      <text>
        <r>
          <rPr>
            <sz val="8"/>
            <color indexed="81"/>
            <rFont val="Arial"/>
            <family val="2"/>
          </rPr>
          <t>Includes MLS dues and charges, Realtor dues and fees.</t>
        </r>
      </text>
    </comment>
    <comment ref="C96" authorId="0" shapeId="0" xr:uid="{5C8751A7-33D8-4C92-83F9-D361C090EC1A}">
      <text>
        <r>
          <rPr>
            <sz val="8"/>
            <color indexed="81"/>
            <rFont val="Arial"/>
            <family val="2"/>
          </rPr>
          <t>Includes moving truck, personal automobile, other business vehicles, auto insurance, liability insurance, etc.  Only portions that are considered business expenses should be placed in this chart of accounts.</t>
        </r>
      </text>
    </comment>
    <comment ref="D97" authorId="0" shapeId="0" xr:uid="{CC9AA4C1-3A50-473C-ABFE-479B76A4D6A4}">
      <text>
        <r>
          <rPr>
            <sz val="8"/>
            <color indexed="81"/>
            <rFont val="Arial"/>
            <family val="2"/>
          </rPr>
          <t>Please consult with your CPA whether you will be taking the IRS mileage allowance or a portion of your leasing cost or a calculation of depreciation.</t>
        </r>
      </text>
    </comment>
    <comment ref="D101" authorId="0" shapeId="0" xr:uid="{DFF5F851-942C-4B50-BF53-10584755F8D7}">
      <text>
        <r>
          <rPr>
            <sz val="8"/>
            <color indexed="81"/>
            <rFont val="Arial"/>
            <family val="2"/>
          </rPr>
          <t>Includes reimbursement for staff business mileage, toll road.</t>
        </r>
      </text>
    </comment>
    <comment ref="D106" authorId="0" shapeId="0" xr:uid="{72CF2C6F-8815-403D-928C-AA731DAB9600}">
      <text>
        <r>
          <rPr>
            <sz val="8"/>
            <color indexed="81"/>
            <rFont val="Arial"/>
            <family val="2"/>
          </rPr>
          <t>Includes equipment and rental insurance.</t>
        </r>
      </text>
    </comment>
    <comment ref="C109" authorId="0" shapeId="0" xr:uid="{6EAE4429-6994-49B6-9196-2B38F9AD725D}">
      <text>
        <r>
          <rPr>
            <sz val="8"/>
            <color indexed="81"/>
            <rFont val="Arial"/>
            <family val="2"/>
          </rPr>
          <t>Includes furnishings, furniture, computers, faxes, phones.</t>
        </r>
      </text>
    </comment>
    <comment ref="D110" authorId="0" shapeId="0" xr:uid="{E73D07A9-2199-4629-B0EF-A2DB8550D85E}">
      <text>
        <r>
          <rPr>
            <sz val="8"/>
            <color indexed="81"/>
            <rFont val="Arial"/>
            <family val="2"/>
          </rPr>
          <t>Includes camera(s), computer(s), copier/printer(s), fax machine(s), portable Internet device(s), printer(s), toner(s), telephone system.</t>
        </r>
      </text>
    </comment>
    <comment ref="D111" authorId="0" shapeId="0" xr:uid="{5549F4A6-C8C1-4504-BDDA-7405B24A1432}">
      <text>
        <r>
          <rPr>
            <sz val="8"/>
            <color indexed="81"/>
            <rFont val="Arial"/>
            <family val="2"/>
          </rPr>
          <t>Please consult with your CPA whether purchases should be recorded as expense or capitalized and then depreciated.</t>
        </r>
      </text>
    </comment>
    <comment ref="D112" authorId="0" shapeId="0" xr:uid="{2F714BCF-CB50-4DAF-9876-07E6055B83CA}">
      <text>
        <r>
          <rPr>
            <sz val="8"/>
            <color indexed="81"/>
            <rFont val="Arial"/>
            <family val="2"/>
          </rPr>
          <t>Includes camera(s), computer(s), copier/printer(s), fax machine(s), portable Internet device(s), printer(s), toner(s), telephone system.</t>
        </r>
      </text>
    </comment>
    <comment ref="C116" authorId="0" shapeId="0" xr:uid="{B90AFD90-3695-419B-953B-2FA7DE9CD356}">
      <text>
        <r>
          <rPr>
            <sz val="8"/>
            <color indexed="81"/>
            <rFont val="Arial"/>
            <family val="2"/>
          </rPr>
          <t>Includes all business and office supplies.</t>
        </r>
      </text>
    </comment>
    <comment ref="D117" authorId="0" shapeId="0" xr:uid="{BB96B0CC-BC4D-42B9-ACCF-2BC9B454496B}">
      <text>
        <r>
          <rPr>
            <sz val="8"/>
            <color indexed="81"/>
            <rFont val="Arial"/>
            <family val="2"/>
          </rPr>
          <t>Includes checks, service charges.</t>
        </r>
      </text>
    </comment>
    <comment ref="D118" authorId="0" shapeId="0" xr:uid="{D72F2F38-62FE-4E2A-B213-121267B8712D}">
      <text>
        <r>
          <rPr>
            <sz val="8"/>
            <color indexed="81"/>
            <rFont val="Arial"/>
            <family val="2"/>
          </rPr>
          <t>Includes copies, closing folders, lockboxes, paper/stationery, nonpromotional postage and printing.</t>
        </r>
      </text>
    </comment>
    <comment ref="D119" authorId="0" shapeId="0" xr:uid="{37DDCB17-49BD-4478-B4FB-40157C0AF6DC}">
      <text>
        <r>
          <rPr>
            <sz val="8"/>
            <color indexed="81"/>
            <rFont val="Arial"/>
            <family val="2"/>
          </rPr>
          <t>Includes awards, courier, credit reports, employee morale, help wanted ads, hiring - personality assessment(s), office meetings/lunch, storage.</t>
        </r>
      </text>
    </comment>
    <comment ref="C122" authorId="0" shapeId="0" xr:uid="{F1B12253-FD5B-4342-BC7E-D39965FE0D6C}">
      <text>
        <r>
          <rPr>
            <sz val="8"/>
            <color indexed="81"/>
            <rFont val="Arial"/>
            <family val="2"/>
          </rPr>
          <t>Includes tax-related consideration before calculating personal income.</t>
        </r>
      </text>
    </comment>
    <comment ref="D124" authorId="0" shapeId="0" xr:uid="{9E6BB07E-420A-41D2-968E-45B81756B408}">
      <text>
        <r>
          <rPr>
            <sz val="8"/>
            <color indexed="81"/>
            <rFont val="Arial"/>
            <family val="2"/>
          </rPr>
          <t>Interest paid on loans</t>
        </r>
        <r>
          <rPr>
            <sz val="10"/>
            <color indexed="81"/>
            <rFont val="Tahoma"/>
            <family val="2"/>
          </rPr>
          <t>.</t>
        </r>
      </text>
    </comment>
    <comment ref="B132" authorId="0" shapeId="0" xr:uid="{8B05D675-62FC-45D6-81D9-04804280CA15}">
      <text>
        <r>
          <rPr>
            <sz val="8"/>
            <color indexed="81"/>
            <rFont val="Arial"/>
            <family val="2"/>
          </rPr>
          <t>Includes residual income</t>
        </r>
      </text>
    </comment>
    <comment ref="C142" authorId="0" shapeId="0" xr:uid="{1129299C-88D4-4404-95BF-E3AEF9B31AE4}">
      <text>
        <r>
          <rPr>
            <sz val="8"/>
            <color indexed="81"/>
            <rFont val="Arial"/>
            <family val="2"/>
          </rPr>
          <t>Includes federal and state income tax.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Mona Covey</author>
  </authors>
  <commentList>
    <comment ref="D4" authorId="0" shapeId="0" xr:uid="{B74D9C1F-D84A-4096-948E-3B9D6FF7A49B}">
      <text>
        <r>
          <rPr>
            <sz val="8"/>
            <color indexed="81"/>
            <rFont val="Arial"/>
            <family val="2"/>
          </rPr>
          <t>Includes residential and commercial listing, sales, lease, customer transaction fees and bonuses, less outside referrals paid or concessions given.</t>
        </r>
        <r>
          <rPr>
            <sz val="10"/>
            <color indexed="81"/>
            <rFont val="Tahoma"/>
            <family val="2"/>
          </rPr>
          <t xml:space="preserve">
</t>
        </r>
      </text>
    </comment>
    <comment ref="D11" authorId="0" shapeId="0" xr:uid="{2F1CF138-EB85-4DBA-B08E-5BA85340214F}">
      <text>
        <r>
          <rPr>
            <sz val="8"/>
            <color indexed="81"/>
            <rFont val="Arial"/>
            <family val="2"/>
          </rPr>
          <t>Includes customer transaction fees and bonuses, less outside referrals paid or concessions given.</t>
        </r>
      </text>
    </comment>
    <comment ref="C13" authorId="0" shapeId="0" xr:uid="{C422AC44-EF02-468B-9047-B3238FDBF7C6}">
      <text>
        <r>
          <rPr>
            <sz val="8"/>
            <color indexed="81"/>
            <rFont val="Arial"/>
            <family val="2"/>
          </rPr>
          <t>Includes customer transaction fees and bonuses, less outside referrals paid or concessions given.</t>
        </r>
      </text>
    </comment>
    <comment ref="D18" authorId="0" shapeId="0" xr:uid="{B00CF573-FD56-46F7-A980-279FDAF978BC}">
      <text>
        <r>
          <rPr>
            <sz val="8"/>
            <color indexed="81"/>
            <rFont val="Arial"/>
            <family val="2"/>
          </rPr>
          <t>Includes customer transaction fees and bonuses, less outside referrals paid or concessions given.</t>
        </r>
      </text>
    </comment>
    <comment ref="C20" authorId="0" shapeId="0" xr:uid="{A16D7577-4CB5-440E-98EF-262CF23A6E95}">
      <text>
        <r>
          <rPr>
            <sz val="8"/>
            <color indexed="81"/>
            <rFont val="Arial"/>
            <family val="2"/>
          </rPr>
          <t xml:space="preserve">Includes transaction fees. </t>
        </r>
      </text>
    </comment>
    <comment ref="D21" authorId="0" shapeId="0" xr:uid="{A61F1798-C26A-48E5-9950-6F3C8ED03020}">
      <text>
        <r>
          <rPr>
            <sz val="8"/>
            <color indexed="81"/>
            <rFont val="Arial"/>
            <family val="2"/>
          </rPr>
          <t>Sum of all income earned from all transactions by the individual, team or group members. Not the same as taxable income (Gross Profit) used to calculate taxes.</t>
        </r>
      </text>
    </comment>
    <comment ref="B23" authorId="0" shapeId="0" xr:uid="{C6098090-2395-4E9E-98D8-8ADCEA1B04E1}">
      <text>
        <r>
          <rPr>
            <b/>
            <sz val="8"/>
            <color indexed="81"/>
            <rFont val="Arial"/>
            <family val="2"/>
          </rPr>
          <t>I</t>
        </r>
        <r>
          <rPr>
            <sz val="8"/>
            <color indexed="81"/>
            <rFont val="Arial"/>
            <family val="2"/>
          </rPr>
          <t xml:space="preserve">ncludes any expenses that are transaction dependent, meaning they are only paid out once a transaction is completed. </t>
        </r>
      </text>
    </comment>
    <comment ref="D27" authorId="0" shapeId="0" xr:uid="{7E048F4D-8A93-4274-8B13-B233E60A2615}">
      <text>
        <r>
          <rPr>
            <sz val="8"/>
            <color indexed="81"/>
            <rFont val="Arial"/>
            <family val="2"/>
          </rPr>
          <t>Includes compensation for listing specialist(s), lead listing specialist(s), and inside sales agents (when applicable).</t>
        </r>
        <r>
          <rPr>
            <sz val="10"/>
            <color indexed="81"/>
            <rFont val="Tahoma"/>
            <family val="2"/>
          </rPr>
          <t xml:space="preserve">
</t>
        </r>
      </text>
    </comment>
    <comment ref="D28" authorId="0" shapeId="0" xr:uid="{D1074E7E-A99C-46A6-B1A3-6016D4F96E16}">
      <text>
        <r>
          <rPr>
            <sz val="8"/>
            <color indexed="81"/>
            <rFont val="Arial"/>
            <family val="2"/>
          </rPr>
          <t>Includes compensation for buyer specialist(s), lead buyer specialist(s), showing agents, and inside sales agents (when applicable).</t>
        </r>
      </text>
    </comment>
    <comment ref="D30" authorId="0" shapeId="0" xr:uid="{AA6B6C9A-190A-4088-AAAC-BB2EC11B84A2}">
      <text>
        <r>
          <rPr>
            <sz val="8"/>
            <color indexed="81"/>
            <rFont val="Arial"/>
            <family val="2"/>
          </rPr>
          <t xml:space="preserve">Includes transaction fees paid out to the brokerage. </t>
        </r>
      </text>
    </comment>
    <comment ref="D31" authorId="0" shapeId="0" xr:uid="{5E2F8FE7-B919-4620-82C9-1166436F06AC}">
      <text>
        <r>
          <rPr>
            <sz val="8"/>
            <color indexed="81"/>
            <rFont val="Arial"/>
            <family val="2"/>
          </rPr>
          <t>Includes ISA/OSA bonus, lead coordinator bonus, transaction coordinator bonus, compensation for commercial investment specialist, etc.</t>
        </r>
      </text>
    </comment>
    <comment ref="B34" authorId="0" shapeId="0" xr:uid="{762EB696-2735-4FA4-B732-413C84339F18}">
      <text>
        <r>
          <rPr>
            <sz val="8"/>
            <color indexed="81"/>
            <rFont val="Arial"/>
            <family val="2"/>
          </rPr>
          <t>Note: If you want to track specific costs attributable to each of your listings, you will want to set up a project accounting system within your P&amp;L.</t>
        </r>
      </text>
    </comment>
    <comment ref="B36" authorId="0" shapeId="0" xr:uid="{41E50D2F-64E0-4ACE-AD46-2A97CD39525B}">
      <text>
        <r>
          <rPr>
            <sz val="8"/>
            <color indexed="81"/>
            <rFont val="Arial"/>
            <family val="2"/>
          </rPr>
          <t>Agent's 1099 Income.</t>
        </r>
      </text>
    </comment>
    <comment ref="B38" authorId="0" shapeId="0" xr:uid="{30EDC7CE-3045-4838-8DCD-987A4C03956B}">
      <text>
        <r>
          <rPr>
            <sz val="8"/>
            <color indexed="81"/>
            <rFont val="Arial"/>
            <family val="2"/>
          </rPr>
          <t>Includes all expenses that are not transaction dependent.</t>
        </r>
      </text>
    </comment>
    <comment ref="C39" authorId="0" shapeId="0" xr:uid="{3C2C9B74-517A-49D0-A88E-F8EF8D5C2495}">
      <text>
        <r>
          <rPr>
            <sz val="8"/>
            <color indexed="81"/>
            <rFont val="Arial"/>
            <family val="2"/>
          </rPr>
          <t xml:space="preserve">Includes compensation to employees, independent contractors, consultants and professional services that are categorized as operating expenses and not cost of sales. </t>
        </r>
      </text>
    </comment>
    <comment ref="D43" authorId="0" shapeId="0" xr:uid="{6D4CFD97-6B21-4546-8E95-D9E452CA3DFC}">
      <text>
        <r>
          <rPr>
            <sz val="8"/>
            <color indexed="81"/>
            <rFont val="Arial"/>
            <family val="2"/>
          </rPr>
          <t>Includes salaries for administrative managers, listings managers, administration and staff, virtual assistants, lead coordinators,  runners, and base salaries for lead buyer specialists, lead listing specialists, lead coordinators, inside sales agents, outbound sales agents, and transaction coordinators.</t>
        </r>
      </text>
    </comment>
    <comment ref="D46" authorId="0" shapeId="0" xr:uid="{544102DF-E90A-4A44-B26F-DE65885D41A3}">
      <text>
        <r>
          <rPr>
            <sz val="8"/>
            <color indexed="81"/>
            <rFont val="Arial"/>
            <family val="2"/>
          </rPr>
          <t>Includes additional adminstrative support, client services (landscapers, handyman, movers, stagers, etc.), technology support).</t>
        </r>
      </text>
    </comment>
    <comment ref="D47" authorId="0" shapeId="0" xr:uid="{295E8E87-9E9A-4172-B1B5-0E134CE88505}">
      <text>
        <r>
          <rPr>
            <sz val="8"/>
            <color indexed="81"/>
            <rFont val="Arial"/>
            <family val="2"/>
          </rPr>
          <t xml:space="preserve">Includes all the fiduciary providers of your business. Accounting, tax, and legal fees. </t>
        </r>
      </text>
    </comment>
    <comment ref="D49" authorId="0" shapeId="0" xr:uid="{915C6A26-5D82-4660-99BF-D4C091953B7A}">
      <text>
        <r>
          <rPr>
            <sz val="8"/>
            <color indexed="81"/>
            <rFont val="Arial"/>
            <family val="2"/>
          </rPr>
          <t>Includes payroll benefits (insurance/unemployment), retirement contributions.</t>
        </r>
        <r>
          <rPr>
            <sz val="10"/>
            <color indexed="81"/>
            <rFont val="Tahoma"/>
            <family val="2"/>
          </rPr>
          <t xml:space="preserve">
</t>
        </r>
      </text>
    </comment>
    <comment ref="D51" authorId="0" shapeId="0" xr:uid="{2E2D89F9-CAE5-4CE4-8A76-CF7227FC4C03}">
      <text>
        <r>
          <rPr>
            <sz val="8"/>
            <color indexed="81"/>
            <rFont val="Arial"/>
            <family val="2"/>
          </rPr>
          <t>Includes payroll tax (FICA/FUTA/SUTA).</t>
        </r>
        <r>
          <rPr>
            <sz val="10"/>
            <color indexed="81"/>
            <rFont val="Tahoma"/>
            <family val="2"/>
          </rPr>
          <t xml:space="preserve">
</t>
        </r>
      </text>
    </comment>
    <comment ref="D55" authorId="0" shapeId="0" xr:uid="{CBCE4DDD-EB4C-4F0A-926A-FF8FDD267F49}">
      <text>
        <r>
          <rPr>
            <sz val="8"/>
            <color indexed="81"/>
            <rFont val="Arial"/>
            <family val="2"/>
          </rPr>
          <t>Includes direct prospecting and marketing activities.</t>
        </r>
      </text>
    </comment>
    <comment ref="D56" authorId="0" shapeId="0" xr:uid="{B164A4F4-737C-460E-AB11-55DEC82BE4B4}">
      <text>
        <r>
          <rPr>
            <sz val="8"/>
            <color indexed="81"/>
            <rFont val="Arial"/>
            <family val="2"/>
          </rPr>
          <t xml:space="preserve">Includes lead generation expenses that are made with the intention of generating a lead for your business. </t>
        </r>
      </text>
    </comment>
    <comment ref="D57" authorId="0" shapeId="0" xr:uid="{767A9058-9CC1-4FF0-9CB5-77055D25049B}">
      <text>
        <r>
          <rPr>
            <sz val="8"/>
            <color indexed="81"/>
            <rFont val="Arial"/>
            <family val="2"/>
          </rPr>
          <t>Includes sponsorships, billboards, business cards, magazine ads, newspapers, radio, signs, sponsorship, television, telemarketing services, yellow pages.</t>
        </r>
      </text>
    </comment>
    <comment ref="D58" authorId="0" shapeId="0" xr:uid="{BC0B354E-522D-4B7D-8C47-489D3EA541A1}">
      <text>
        <r>
          <rPr>
            <sz val="8"/>
            <color indexed="81"/>
            <rFont val="Arial"/>
            <family val="2"/>
          </rPr>
          <t>Includes email campaigns, pay per click, search engine optimization (SEO), portal advertising, advertising on related sites.</t>
        </r>
      </text>
    </comment>
    <comment ref="D59" authorId="0" shapeId="0" xr:uid="{01697F45-E9CD-494A-A327-E37770F80384}">
      <text>
        <r>
          <rPr>
            <sz val="8"/>
            <color indexed="81"/>
            <rFont val="Arial"/>
            <family val="2"/>
          </rPr>
          <t>Includes brochures, fliers, newsletters, custom magazines, postcards, delivery/postage.</t>
        </r>
      </text>
    </comment>
    <comment ref="D60" authorId="0" shapeId="0" xr:uid="{0674AC7E-1A2F-4C75-B45D-FB467C149C86}">
      <text>
        <r>
          <rPr>
            <sz val="8"/>
            <color indexed="81"/>
            <rFont val="Arial"/>
            <family val="2"/>
          </rPr>
          <t>Includes third-party lead networks, call lists, books of business purchased.</t>
        </r>
      </text>
    </comment>
    <comment ref="D61" authorId="0" shapeId="0" xr:uid="{3BC9A845-9E9D-4023-A527-5948C6CB29BA}">
      <text>
        <r>
          <rPr>
            <sz val="8"/>
            <color indexed="81"/>
            <rFont val="Arial"/>
            <family val="2"/>
          </rPr>
          <t>Includes catering, client parties, customer awards, referral events, open houses, etc.</t>
        </r>
      </text>
    </comment>
    <comment ref="D62" authorId="0" shapeId="0" xr:uid="{9E7C95B9-A7AD-465F-BED7-C73A1E52F61D}">
      <text>
        <r>
          <rPr>
            <sz val="8"/>
            <color indexed="81"/>
            <rFont val="Arial"/>
            <family val="2"/>
          </rPr>
          <t xml:space="preserve">CRMs: CINC, Brivity, BoomTown etc. Dialers, purchasd insights and data related to conversion. </t>
        </r>
      </text>
    </comment>
    <comment ref="D63" authorId="0" shapeId="0" xr:uid="{ED91F492-E503-4E19-8494-6C3BC0314EDF}">
      <text>
        <r>
          <rPr>
            <sz val="8"/>
            <color indexed="81"/>
            <rFont val="Arial"/>
            <family val="2"/>
          </rPr>
          <t xml:space="preserve">Swag, closing gifts, meals, etc. Since there are tax guidelines for gifts and various entertainment expenses, please consult your CPA  for tax issues. </t>
        </r>
      </text>
    </comment>
    <comment ref="D66" authorId="0" shapeId="0" xr:uid="{CC208FA2-6DF6-4362-966A-D84D20054065}">
      <text>
        <r>
          <rPr>
            <sz val="8"/>
            <color indexed="81"/>
            <rFont val="Arial"/>
            <family val="2"/>
          </rPr>
          <t xml:space="preserve">Includes lead generation expenses that are made with the intention of servicing a listing. </t>
        </r>
      </text>
    </comment>
    <comment ref="D67" authorId="0" shapeId="0" xr:uid="{3BE5F839-C062-429F-A032-E58F0E537EEC}">
      <text>
        <r>
          <rPr>
            <sz val="8"/>
            <color indexed="81"/>
            <rFont val="Arial"/>
            <family val="2"/>
          </rPr>
          <t>Photography, staging, promotional items, and additional services.</t>
        </r>
      </text>
    </comment>
    <comment ref="D68" authorId="0" shapeId="0" xr:uid="{6F196A61-AEC1-4BA6-A914-A5A3723780E3}">
      <text>
        <r>
          <rPr>
            <sz val="8"/>
            <color indexed="81"/>
            <rFont val="Arial"/>
            <family val="2"/>
          </rPr>
          <t>Marketing directly related to the sale of a listing.</t>
        </r>
      </text>
    </comment>
    <comment ref="D70" authorId="0" shapeId="0" xr:uid="{833A26D1-844F-4278-BFFA-826D45F0A8F4}">
      <text>
        <r>
          <rPr>
            <sz val="8"/>
            <color indexed="81"/>
            <rFont val="Arial"/>
            <family val="2"/>
          </rPr>
          <t xml:space="preserve">Other expenses associated with the listing of a home, fees, business-related travel, etc. </t>
        </r>
      </text>
    </comment>
    <comment ref="D76" authorId="0" shapeId="0" xr:uid="{7ED674B3-8EEF-4A01-8217-7AAFDC897FC7}">
      <text>
        <r>
          <rPr>
            <sz val="8"/>
            <color indexed="81"/>
            <rFont val="Arial"/>
            <family val="2"/>
          </rPr>
          <t>Some repairs and maintenance may qualify as capital improvements. Discuss with your CPA.</t>
        </r>
      </text>
    </comment>
    <comment ref="D79" authorId="0" shapeId="0" xr:uid="{898556D9-9E92-4F96-B5DC-6158235E7467}">
      <text>
        <r>
          <rPr>
            <sz val="8"/>
            <color indexed="81"/>
            <rFont val="Arial"/>
            <family val="2"/>
          </rPr>
          <t>Example: security system, etc.</t>
        </r>
      </text>
    </comment>
    <comment ref="C81" authorId="0" shapeId="0" xr:uid="{75CB44A7-B07E-404C-B94C-95754DD53666}">
      <text>
        <r>
          <rPr>
            <sz val="8"/>
            <color indexed="81"/>
            <rFont val="Arial"/>
            <family val="2"/>
          </rPr>
          <t>Includes all Internet-related expenses.</t>
        </r>
      </text>
    </comment>
    <comment ref="D82" authorId="0" shapeId="0" xr:uid="{735F48F9-55A0-4E68-AB7B-C7859A506F74}">
      <text>
        <r>
          <rPr>
            <sz val="8"/>
            <color indexed="81"/>
            <rFont val="Arial"/>
            <family val="2"/>
          </rPr>
          <t xml:space="preserve">Includes cell phone, dialers, headsets, pager, long distance, voice mail, 1-800 number, fax line(s), MLS line, voice lines, answering services, voice response services
</t>
        </r>
      </text>
    </comment>
    <comment ref="D84" authorId="0" shapeId="0" xr:uid="{CF4DA1BD-8D24-4538-840A-60FCC58C85BB}">
      <text>
        <r>
          <rPr>
            <sz val="8"/>
            <color indexed="81"/>
            <rFont val="Arial"/>
            <family val="2"/>
          </rPr>
          <t>Includes contact management software, custom site creation, enhanced IDX, podcasts, standard IDX solution, template setup, videos, virtual tours.</t>
        </r>
      </text>
    </comment>
    <comment ref="D85" authorId="0" shapeId="0" xr:uid="{E9421B28-B9D2-4753-88ED-308C6E4C16FE}">
      <text>
        <r>
          <rPr>
            <sz val="8"/>
            <color indexed="81"/>
            <rFont val="Arial"/>
            <family val="2"/>
          </rPr>
          <t>Includes contact management software, domains, enhanced IDX, hosting, ongoing site development, podcasts, server, standard IDX solution, template renewal, videos, virtual tours, webmetrics.</t>
        </r>
      </text>
    </comment>
    <comment ref="C88" authorId="0" shapeId="0" xr:uid="{3F72AAD9-D454-44EC-A8F4-A54F6ADA34AA}">
      <text>
        <r>
          <rPr>
            <sz val="8"/>
            <color indexed="81"/>
            <rFont val="Arial"/>
            <family val="2"/>
          </rPr>
          <t>Includes seminars, dues and subscriptions.</t>
        </r>
      </text>
    </comment>
    <comment ref="D89" authorId="0" shapeId="0" xr:uid="{60838D1E-08AF-430B-B85A-659632962AD7}">
      <text>
        <r>
          <rPr>
            <sz val="8"/>
            <color indexed="81"/>
            <rFont val="Arial"/>
            <family val="2"/>
          </rPr>
          <t>Includes continuing education, seminars, webinars</t>
        </r>
        <r>
          <rPr>
            <sz val="10"/>
            <color indexed="81"/>
            <rFont val="Tahoma"/>
            <family val="2"/>
          </rPr>
          <t>.</t>
        </r>
      </text>
    </comment>
    <comment ref="D90" authorId="0" shapeId="0" xr:uid="{2BB9F95B-ADBD-41D6-9374-9E6556A41E09}">
      <text>
        <r>
          <rPr>
            <sz val="8"/>
            <color indexed="81"/>
            <rFont val="Arial"/>
            <family val="2"/>
          </rPr>
          <t>Travel expenses: airfare, lodging, meals, etc. related to education.</t>
        </r>
      </text>
    </comment>
    <comment ref="D92" authorId="0" shapeId="0" xr:uid="{3B2E2D87-2067-4044-9CEC-A969202E7AB3}">
      <text>
        <r>
          <rPr>
            <sz val="8"/>
            <color indexed="81"/>
            <rFont val="Arial"/>
            <family val="2"/>
          </rPr>
          <t>Includes audiovisual, books, subscriptions for newsletters, newspapers, magazines.</t>
        </r>
      </text>
    </comment>
    <comment ref="D93" authorId="0" shapeId="0" xr:uid="{28C8C36B-6742-4FCF-A09C-1BA8BF9B7809}">
      <text>
        <r>
          <rPr>
            <sz val="8"/>
            <color indexed="81"/>
            <rFont val="Arial"/>
            <family val="2"/>
          </rPr>
          <t>Includes MLS dues and charges, Realtor dues and fees.</t>
        </r>
      </text>
    </comment>
    <comment ref="C96" authorId="0" shapeId="0" xr:uid="{2192FEA9-9B13-41CB-8EAB-82462928D655}">
      <text>
        <r>
          <rPr>
            <sz val="8"/>
            <color indexed="81"/>
            <rFont val="Arial"/>
            <family val="2"/>
          </rPr>
          <t>Includes moving truck, personal automobile, other business vehicles, auto insurance, liability insurance, etc.  Only portions that are considered business expenses should be placed in this chart of accounts.</t>
        </r>
      </text>
    </comment>
    <comment ref="D97" authorId="0" shapeId="0" xr:uid="{7E6D193B-E23E-40D9-BCD7-719F3AC90DC1}">
      <text>
        <r>
          <rPr>
            <sz val="8"/>
            <color indexed="81"/>
            <rFont val="Arial"/>
            <family val="2"/>
          </rPr>
          <t>Please consult with your CPA whether you will be taking the IRS mileage allowance or a portion of your leasing cost or a calculation of depreciation.</t>
        </r>
      </text>
    </comment>
    <comment ref="D101" authorId="0" shapeId="0" xr:uid="{140A25D9-387C-4D2E-89D8-5B861D21667B}">
      <text>
        <r>
          <rPr>
            <sz val="8"/>
            <color indexed="81"/>
            <rFont val="Arial"/>
            <family val="2"/>
          </rPr>
          <t>Includes reimbursement for staff business mileage, toll road.</t>
        </r>
      </text>
    </comment>
    <comment ref="D106" authorId="0" shapeId="0" xr:uid="{D4A813CD-C202-4553-8276-5D9B61B0141A}">
      <text>
        <r>
          <rPr>
            <sz val="8"/>
            <color indexed="81"/>
            <rFont val="Arial"/>
            <family val="2"/>
          </rPr>
          <t>Includes equipment and rental insurance.</t>
        </r>
      </text>
    </comment>
    <comment ref="C109" authorId="0" shapeId="0" xr:uid="{3C1295D1-0F56-409A-ABCB-2E53CBFED6F3}">
      <text>
        <r>
          <rPr>
            <sz val="8"/>
            <color indexed="81"/>
            <rFont val="Arial"/>
            <family val="2"/>
          </rPr>
          <t>Includes furnishings, furniture, computers, faxes, phones.</t>
        </r>
      </text>
    </comment>
    <comment ref="D110" authorId="0" shapeId="0" xr:uid="{D2BA8A02-31F3-4179-83D8-ADA493555AE2}">
      <text>
        <r>
          <rPr>
            <sz val="8"/>
            <color indexed="81"/>
            <rFont val="Arial"/>
            <family val="2"/>
          </rPr>
          <t>Includes camera(s), computer(s), copier/printer(s), fax machine(s), portable Internet device(s), printer(s), toner(s), telephone system.</t>
        </r>
      </text>
    </comment>
    <comment ref="D111" authorId="0" shapeId="0" xr:uid="{DE88AEF3-F6C8-480B-9F44-1F65C91D7434}">
      <text>
        <r>
          <rPr>
            <sz val="8"/>
            <color indexed="81"/>
            <rFont val="Arial"/>
            <family val="2"/>
          </rPr>
          <t>Please consult with your CPA whether purchases should be recorded as expense or capitalized and then depreciated.</t>
        </r>
      </text>
    </comment>
    <comment ref="D112" authorId="0" shapeId="0" xr:uid="{C719A271-82CB-4ADB-A276-860EC373CEF3}">
      <text>
        <r>
          <rPr>
            <sz val="8"/>
            <color indexed="81"/>
            <rFont val="Arial"/>
            <family val="2"/>
          </rPr>
          <t>Includes camera(s), computer(s), copier/printer(s), fax machine(s), portable Internet device(s), printer(s), toner(s), telephone system.</t>
        </r>
      </text>
    </comment>
    <comment ref="C116" authorId="0" shapeId="0" xr:uid="{FE2E8E05-976E-4FB1-BDF4-532BE0615AE9}">
      <text>
        <r>
          <rPr>
            <sz val="8"/>
            <color indexed="81"/>
            <rFont val="Arial"/>
            <family val="2"/>
          </rPr>
          <t>Includes all business and office supplies.</t>
        </r>
      </text>
    </comment>
    <comment ref="D117" authorId="0" shapeId="0" xr:uid="{DF59803E-2562-42D1-9953-1A5734CFDE29}">
      <text>
        <r>
          <rPr>
            <sz val="8"/>
            <color indexed="81"/>
            <rFont val="Arial"/>
            <family val="2"/>
          </rPr>
          <t>Includes checks, service charges.</t>
        </r>
      </text>
    </comment>
    <comment ref="D118" authorId="0" shapeId="0" xr:uid="{BB204E97-E10E-4EBC-BE20-C83525F84A6E}">
      <text>
        <r>
          <rPr>
            <sz val="8"/>
            <color indexed="81"/>
            <rFont val="Arial"/>
            <family val="2"/>
          </rPr>
          <t>Includes copies, closing folders, lockboxes, paper/stationery, nonpromotional postage and printing.</t>
        </r>
      </text>
    </comment>
    <comment ref="D119" authorId="0" shapeId="0" xr:uid="{046879C8-AA94-4747-AF57-6916A3A45646}">
      <text>
        <r>
          <rPr>
            <sz val="8"/>
            <color indexed="81"/>
            <rFont val="Arial"/>
            <family val="2"/>
          </rPr>
          <t>Includes awards, courier, credit reports, employee morale, help wanted ads, hiring - personality assessment(s), office meetings/lunch, storage.</t>
        </r>
      </text>
    </comment>
    <comment ref="C122" authorId="0" shapeId="0" xr:uid="{D6A969BB-2175-4953-8D0F-023652A04D54}">
      <text>
        <r>
          <rPr>
            <sz val="8"/>
            <color indexed="81"/>
            <rFont val="Arial"/>
            <family val="2"/>
          </rPr>
          <t>Includes tax-related consideration before calculating personal income.</t>
        </r>
      </text>
    </comment>
    <comment ref="D124" authorId="0" shapeId="0" xr:uid="{710F969E-9C40-4C51-936D-F7F14E57A8BC}">
      <text>
        <r>
          <rPr>
            <sz val="8"/>
            <color indexed="81"/>
            <rFont val="Arial"/>
            <family val="2"/>
          </rPr>
          <t>Interest paid on loans</t>
        </r>
        <r>
          <rPr>
            <sz val="10"/>
            <color indexed="81"/>
            <rFont val="Tahoma"/>
            <family val="2"/>
          </rPr>
          <t>.</t>
        </r>
      </text>
    </comment>
    <comment ref="B132" authorId="0" shapeId="0" xr:uid="{7333435A-8413-4A9C-A90F-36A34B40C47B}">
      <text>
        <r>
          <rPr>
            <sz val="8"/>
            <color indexed="81"/>
            <rFont val="Arial"/>
            <family val="2"/>
          </rPr>
          <t>Includes residual income</t>
        </r>
      </text>
    </comment>
    <comment ref="C142" authorId="0" shapeId="0" xr:uid="{E96322D0-70CA-41DB-8343-A3B8FFECDF3D}">
      <text>
        <r>
          <rPr>
            <sz val="8"/>
            <color indexed="81"/>
            <rFont val="Arial"/>
            <family val="2"/>
          </rPr>
          <t>Includes federal and state income tax.</t>
        </r>
      </text>
    </comment>
  </commentList>
</comments>
</file>

<file path=xl/sharedStrings.xml><?xml version="1.0" encoding="utf-8"?>
<sst xmlns="http://schemas.openxmlformats.org/spreadsheetml/2006/main" count="364" uniqueCount="175">
  <si>
    <t xml:space="preserve"> The Millionaire Real Estate Agent</t>
  </si>
  <si>
    <t>Code</t>
  </si>
  <si>
    <t>Categories</t>
  </si>
  <si>
    <t>Income</t>
  </si>
  <si>
    <t>Residential Income</t>
  </si>
  <si>
    <t>Listing Income</t>
  </si>
  <si>
    <t>Sales Income</t>
  </si>
  <si>
    <t>Builder/New Construction Income</t>
  </si>
  <si>
    <t>Referral  Income</t>
  </si>
  <si>
    <t>Leasing Income</t>
  </si>
  <si>
    <t>Transaction/Administration Fee Income</t>
  </si>
  <si>
    <t xml:space="preserve">Total Residential Income </t>
  </si>
  <si>
    <t>Commercial Income</t>
  </si>
  <si>
    <t>Total Commercial Income</t>
  </si>
  <si>
    <t>Other Real Estate Income</t>
  </si>
  <si>
    <t>Total Income (GCI)</t>
  </si>
  <si>
    <t xml:space="preserve">Cost of Sales </t>
  </si>
  <si>
    <t>Commissions Paid Out</t>
  </si>
  <si>
    <t>Commissions to Office/Brokerage</t>
  </si>
  <si>
    <t>Royalties Paid</t>
  </si>
  <si>
    <t>Listing Splits/Bonuses</t>
  </si>
  <si>
    <t>Buyer Splits/Bonuses</t>
  </si>
  <si>
    <t>Referral Income Paid Out</t>
  </si>
  <si>
    <t>Brokerage Transaction Fees</t>
  </si>
  <si>
    <t>Other - Commissions Paid Out</t>
  </si>
  <si>
    <t>Total Commissions Paid Out</t>
  </si>
  <si>
    <t>Other - COS</t>
  </si>
  <si>
    <t xml:space="preserve">Total Cost of Sales </t>
  </si>
  <si>
    <t>Gross Profit</t>
  </si>
  <si>
    <t>Expenses</t>
  </si>
  <si>
    <t>Compensation</t>
  </si>
  <si>
    <t xml:space="preserve">Salaries </t>
  </si>
  <si>
    <t>Executive</t>
  </si>
  <si>
    <t>Management</t>
  </si>
  <si>
    <t>Administration</t>
  </si>
  <si>
    <t>Other - Salaries</t>
  </si>
  <si>
    <t>Total Salaries</t>
  </si>
  <si>
    <t>Contract Labor</t>
  </si>
  <si>
    <t>Professional Services</t>
  </si>
  <si>
    <t>Benefits/Processing</t>
  </si>
  <si>
    <t>Benefits</t>
  </si>
  <si>
    <t>Payroll Processing</t>
  </si>
  <si>
    <t>Payroll Taxes</t>
  </si>
  <si>
    <t>Other - Benefits/Processing</t>
  </si>
  <si>
    <t>Total Benefits/Processing</t>
  </si>
  <si>
    <t>Total Compensation</t>
  </si>
  <si>
    <t>Lead Generation and Conversion</t>
  </si>
  <si>
    <t>Prospecting and Marketing</t>
  </si>
  <si>
    <t>Offline Advertising</t>
  </si>
  <si>
    <t>Online Advertising</t>
  </si>
  <si>
    <t>Print/Direct Mail</t>
  </si>
  <si>
    <t>Third-Party Lead Sellers</t>
  </si>
  <si>
    <t>Events</t>
  </si>
  <si>
    <t>Lead Conversion Tools</t>
  </si>
  <si>
    <t xml:space="preserve">Meals, Gifts, and Entertainment </t>
  </si>
  <si>
    <t>Other - Lead Generation</t>
  </si>
  <si>
    <t>Total Prospecting and Marketing</t>
  </si>
  <si>
    <t>Listing Management</t>
  </si>
  <si>
    <t>Services</t>
  </si>
  <si>
    <t>Marketing</t>
  </si>
  <si>
    <t>Signage</t>
  </si>
  <si>
    <t>Other</t>
  </si>
  <si>
    <t>Total Listing Management</t>
  </si>
  <si>
    <t>Total Lead Generation and Conversion</t>
  </si>
  <si>
    <t>Occupancy</t>
  </si>
  <si>
    <t xml:space="preserve"> </t>
  </si>
  <si>
    <t>Rent/Desk Fees/Mortgage</t>
  </si>
  <si>
    <t>Utilities</t>
  </si>
  <si>
    <t xml:space="preserve">Repair/Maintenance  </t>
  </si>
  <si>
    <t>Depreciation of Capital Improvements</t>
  </si>
  <si>
    <t>Property Taxes</t>
  </si>
  <si>
    <t xml:space="preserve">Other - Occupancy </t>
  </si>
  <si>
    <t>Total Occupancy</t>
  </si>
  <si>
    <t>Communication/Technology</t>
  </si>
  <si>
    <t>Telephone Services</t>
  </si>
  <si>
    <t>Answering Services</t>
  </si>
  <si>
    <t>Internet Service Provider/Hosting Charges/Email</t>
  </si>
  <si>
    <t>Voice Response Services</t>
  </si>
  <si>
    <t>Website Creation</t>
  </si>
  <si>
    <t>Website Maintenance</t>
  </si>
  <si>
    <t>Other - Communication/Technology</t>
  </si>
  <si>
    <t>Total Communication/Technology</t>
  </si>
  <si>
    <t>Education/Coaching/Dues/Travel</t>
  </si>
  <si>
    <t>Education/Training</t>
  </si>
  <si>
    <t>Travel/Lodging--Education Related</t>
  </si>
  <si>
    <t>Coaching/Consulting</t>
  </si>
  <si>
    <t>Books/Audio-Visual/Subscriptions</t>
  </si>
  <si>
    <t>Dues</t>
  </si>
  <si>
    <t>Other - Education/Dues</t>
  </si>
  <si>
    <t>Total Education/Coaching/Dues/Travel</t>
  </si>
  <si>
    <t>Automobile</t>
  </si>
  <si>
    <t>Mileage or Interest Portion of Payment or Percentage of Lease</t>
  </si>
  <si>
    <t>Depreciation</t>
  </si>
  <si>
    <t>Gas</t>
  </si>
  <si>
    <t>Maintenance</t>
  </si>
  <si>
    <t xml:space="preserve">Other - Automobile </t>
  </si>
  <si>
    <t>Total Automobile</t>
  </si>
  <si>
    <t>Insurance</t>
  </si>
  <si>
    <t xml:space="preserve">Automobile </t>
  </si>
  <si>
    <t>Error &amp; Omissions</t>
  </si>
  <si>
    <t>Property/Liability</t>
  </si>
  <si>
    <t>Other - Insurance</t>
  </si>
  <si>
    <t>Total Insurance</t>
  </si>
  <si>
    <t>Equipment/Furnishings</t>
  </si>
  <si>
    <t>Office Equipment Purchases and Rentals</t>
  </si>
  <si>
    <t>Depreciation of Capitalized Equipment/Furnishings</t>
  </si>
  <si>
    <t>Repair/Maintenance</t>
  </si>
  <si>
    <t>Property Tax on Equipment/Furnishings</t>
  </si>
  <si>
    <t>Other - Equipment/Furnishings</t>
  </si>
  <si>
    <t>Total Equipment/Furnishings</t>
  </si>
  <si>
    <t>Supplies/Office Expenses</t>
  </si>
  <si>
    <t>Banking Charges</t>
  </si>
  <si>
    <t>Office Supplies (consumables)</t>
  </si>
  <si>
    <t>Office Operations</t>
  </si>
  <si>
    <t>Other - Supplies/Office Expenses</t>
  </si>
  <si>
    <t>Total Supplies/Office Expenses</t>
  </si>
  <si>
    <t>Other Expenses</t>
  </si>
  <si>
    <t>Charitable Contributions</t>
  </si>
  <si>
    <t>Loan/Interest Payment</t>
  </si>
  <si>
    <t>State Sales/Franchise Taxes</t>
  </si>
  <si>
    <t>Other - Other Expenses</t>
  </si>
  <si>
    <t>Total Other Expenses</t>
  </si>
  <si>
    <t>Total Expenses</t>
  </si>
  <si>
    <t>Business Profit</t>
  </si>
  <si>
    <t xml:space="preserve">Below the Line Income </t>
  </si>
  <si>
    <t>Interest Income</t>
  </si>
  <si>
    <t>Vendor Supplier Income</t>
  </si>
  <si>
    <t>Profit Share Income</t>
  </si>
  <si>
    <t>Other Income</t>
  </si>
  <si>
    <t>Total Below the Line Income</t>
  </si>
  <si>
    <t>Below the Line Expenses</t>
  </si>
  <si>
    <t>Employee Profit Share</t>
  </si>
  <si>
    <t>Other Pretax Expenses</t>
  </si>
  <si>
    <t>Income Tax</t>
  </si>
  <si>
    <t>Total Below the Line Expenses</t>
  </si>
  <si>
    <t>Net Income</t>
  </si>
  <si>
    <t>Salaries/Benefits</t>
  </si>
  <si>
    <t>Monthly Profit and Loss</t>
  </si>
  <si>
    <t>Profit and Loss</t>
  </si>
  <si>
    <t>Mo/Yr:</t>
  </si>
  <si>
    <t>BUDGET</t>
  </si>
  <si>
    <t>ACTUAL</t>
  </si>
  <si>
    <t>% of GCI</t>
  </si>
  <si>
    <t>MREA % of GCI</t>
  </si>
  <si>
    <t>Over/ Under</t>
  </si>
  <si>
    <r>
      <rPr>
        <b/>
        <sz val="9"/>
        <color rgb="FFC00000"/>
        <rFont val="Arial"/>
        <family val="2"/>
      </rPr>
      <t>Instructions</t>
    </r>
    <r>
      <rPr>
        <sz val="9"/>
        <color rgb="FFC00000"/>
        <rFont val="Arial"/>
        <family val="2"/>
      </rPr>
      <t>: Enter values in the light red cells and the totals will calculate. 
The totals then populate the Summary P&amp;L tab.</t>
    </r>
  </si>
  <si>
    <t>MREA</t>
  </si>
  <si>
    <t>Total Net Income</t>
  </si>
  <si>
    <t>Cost of Sale</t>
  </si>
  <si>
    <t>Total gross income</t>
  </si>
  <si>
    <t>=</t>
  </si>
  <si>
    <t>/</t>
  </si>
  <si>
    <t>Avg. Commission amount</t>
  </si>
  <si>
    <t>Total Units Sold</t>
  </si>
  <si>
    <t>List side</t>
  </si>
  <si>
    <t>Buy side</t>
  </si>
  <si>
    <t xml:space="preserve">Sellers as a percentage of your Total Units Sold </t>
  </si>
  <si>
    <t>x</t>
  </si>
  <si>
    <t xml:space="preserve">Buyers  as a percentage of your Total Units Sold </t>
  </si>
  <si>
    <t>Total seller listings sold</t>
  </si>
  <si>
    <t>Total buyers sold</t>
  </si>
  <si>
    <t>% Sold Conversion Rate</t>
  </si>
  <si>
    <t>% Sold Conversion rate</t>
  </si>
  <si>
    <t>Total listings needed</t>
  </si>
  <si>
    <t>Total buyer listings needed</t>
  </si>
  <si>
    <t>Appointment Conversion rate</t>
  </si>
  <si>
    <t>Appointment Conversion Rate</t>
  </si>
  <si>
    <t>Total seller appointments needed</t>
  </si>
  <si>
    <t>Total buyer appointments needed</t>
  </si>
  <si>
    <t>Total Seller Appointments per Month</t>
  </si>
  <si>
    <t>Total Buyer Appointments per Month</t>
  </si>
  <si>
    <t>MREA Percentages</t>
  </si>
  <si>
    <t xml:space="preserve"> The Millionaire Real Estate Agent - Budget Model</t>
  </si>
  <si>
    <t>The Millionaire Real Estate Agent - The Economic Model</t>
  </si>
  <si>
    <r>
      <rPr>
        <b/>
        <sz val="11"/>
        <color rgb="FFC00000"/>
        <rFont val="Arial"/>
        <family val="2"/>
      </rPr>
      <t xml:space="preserve">Instructions: </t>
    </r>
    <r>
      <rPr>
        <sz val="11"/>
        <color rgb="FFC00000"/>
        <rFont val="Arial"/>
        <family val="2"/>
      </rPr>
      <t>Fill in the darker shaded cells and the rest will autopopulate. Enter your Net Income Goal, then expenses and COS (if you know them) or use the MREA amounts shown in the MREA Percentages column. Play with different commission amounts and conversion rates to see how the calculations change.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</si>
</sst>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0.0%"/>
    <numFmt numFmtId="166" formatCode="0.0"/>
    <numFmt numFmtId="167" formatCode="_(&quot;$&quot;* #,##0_);_(&quot;$&quot;* \(#,##0\);_(&quot;$&quot;* &quot;-&quot;??_);_(@_)"/>
    <numFmt numFmtId="168" formatCode="&quot;$&quot;#,##0"/>
  </numFmts>
  <fonts count="35" x14ac:knownFonts="1">
    <font>
      <sz val="11"/>
      <color theme="1"/>
      <name val="Calibri"/>
      <family val="2"/>
      <scheme val="minor"/>
    </font>
    <font>
      <sz val="8"/>
      <name val="Arial"/>
      <family val="2"/>
    </font>
    <font>
      <b/>
      <sz val="10"/>
      <color indexed="9"/>
      <name val="Arial"/>
      <family val="2"/>
    </font>
    <font>
      <sz val="10"/>
      <name val="Arial"/>
      <family val="2"/>
    </font>
    <font>
      <sz val="8"/>
      <color indexed="9"/>
      <name val="Arial"/>
      <family val="2"/>
    </font>
    <font>
      <b/>
      <sz val="8"/>
      <color indexed="9"/>
      <name val="Arial"/>
      <family val="2"/>
    </font>
    <font>
      <b/>
      <sz val="8"/>
      <name val="Arial"/>
      <family val="2"/>
    </font>
    <font>
      <b/>
      <sz val="10"/>
      <name val="Arial"/>
      <family val="2"/>
    </font>
    <font>
      <b/>
      <sz val="12"/>
      <color indexed="9"/>
      <name val="Arial"/>
      <family val="2"/>
    </font>
    <font>
      <sz val="12"/>
      <name val="Arial"/>
      <family val="2"/>
    </font>
    <font>
      <sz val="11"/>
      <color theme="1"/>
      <name val="Calibri"/>
      <family val="2"/>
      <scheme val="minor"/>
    </font>
    <font>
      <b/>
      <sz val="11"/>
      <color theme="1"/>
      <name val="Calibri"/>
      <family val="2"/>
      <scheme val="minor"/>
    </font>
    <font>
      <sz val="8"/>
      <color indexed="81"/>
      <name val="Arial"/>
      <family val="2"/>
    </font>
    <font>
      <sz val="10"/>
      <color indexed="81"/>
      <name val="Tahoma"/>
      <family val="2"/>
    </font>
    <font>
      <b/>
      <sz val="8"/>
      <color indexed="81"/>
      <name val="Arial"/>
      <family val="2"/>
    </font>
    <font>
      <b/>
      <sz val="11"/>
      <color indexed="9"/>
      <name val="Arial"/>
      <family val="2"/>
    </font>
    <font>
      <b/>
      <sz val="8"/>
      <color rgb="FFC00000"/>
      <name val="Arial"/>
      <family val="2"/>
    </font>
    <font>
      <sz val="8"/>
      <color rgb="FFC00000"/>
      <name val="Arial"/>
      <family val="2"/>
    </font>
    <font>
      <sz val="9"/>
      <color rgb="FFC00000"/>
      <name val="Arial"/>
      <family val="2"/>
    </font>
    <font>
      <b/>
      <sz val="9"/>
      <color rgb="FFC00000"/>
      <name val="Arial"/>
      <family val="2"/>
    </font>
    <font>
      <sz val="8"/>
      <color theme="1"/>
      <name val="Arial"/>
      <family val="2"/>
    </font>
    <font>
      <b/>
      <sz val="8"/>
      <color theme="1"/>
      <name val="Arial"/>
      <family val="2"/>
    </font>
    <font>
      <b/>
      <sz val="14"/>
      <color rgb="FFC00000"/>
      <name val="Calibri"/>
      <family val="2"/>
      <scheme val="minor"/>
    </font>
    <font>
      <sz val="11"/>
      <color rgb="FFC00000"/>
      <name val="Arial"/>
      <family val="2"/>
    </font>
    <font>
      <sz val="12"/>
      <color rgb="FFC00000"/>
      <name val="Arial"/>
      <family val="2"/>
    </font>
    <font>
      <sz val="12"/>
      <color theme="1"/>
      <name val="Arial"/>
      <family val="2"/>
    </font>
    <font>
      <b/>
      <sz val="12"/>
      <color rgb="FFC00000"/>
      <name val="Arial"/>
      <family val="2"/>
    </font>
    <font>
      <b/>
      <sz val="12"/>
      <color theme="1"/>
      <name val="Arial"/>
      <family val="2"/>
    </font>
    <font>
      <b/>
      <u/>
      <sz val="12"/>
      <color theme="1"/>
      <name val="Arial"/>
      <family val="2"/>
    </font>
    <font>
      <i/>
      <sz val="12"/>
      <color theme="1"/>
      <name val="Arial"/>
      <family val="2"/>
    </font>
    <font>
      <b/>
      <i/>
      <sz val="12"/>
      <color theme="1"/>
      <name val="Arial"/>
      <family val="2"/>
    </font>
    <font>
      <b/>
      <sz val="11"/>
      <color rgb="FFC00000"/>
      <name val="Arial"/>
      <family val="2"/>
    </font>
    <font>
      <b/>
      <sz val="14"/>
      <color indexed="9"/>
      <name val="Arial"/>
      <family val="2"/>
    </font>
    <font>
      <b/>
      <sz val="8"/>
      <color rgb="FF000000"/>
      <name val="Arial"/>
      <family val="2"/>
    </font>
    <font>
      <sz val="8"/>
      <color rgb="FF000000"/>
      <name val="Arial"/>
      <family val="2"/>
    </font>
  </fonts>
  <fills count="15">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rgb="FFC00000"/>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2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67">
    <xf numFmtId="0" fontId="0" fillId="0" borderId="0" xfId="0"/>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3"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center"/>
    </xf>
    <xf numFmtId="0" fontId="4" fillId="3" borderId="0" xfId="0" applyFont="1" applyFill="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6" fillId="0" borderId="1" xfId="0" applyFont="1" applyBorder="1" applyAlignment="1">
      <alignment horizontal="left" vertical="center"/>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vertical="center"/>
    </xf>
    <xf numFmtId="0" fontId="4"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wrapText="1" indent="3"/>
    </xf>
    <xf numFmtId="0" fontId="1" fillId="0" borderId="0" xfId="0" applyFont="1" applyBorder="1" applyAlignment="1">
      <alignment horizontal="left" vertical="center" wrapText="1" indent="3"/>
    </xf>
    <xf numFmtId="0" fontId="9" fillId="0" borderId="0" xfId="0" applyFont="1" applyAlignment="1">
      <alignment vertical="center" wrapText="1"/>
    </xf>
    <xf numFmtId="0" fontId="0" fillId="4" borderId="0" xfId="0" applyFill="1" applyAlignment="1">
      <alignment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164" fontId="0" fillId="0" borderId="0" xfId="1" applyNumberFormat="1" applyFont="1" applyAlignment="1">
      <alignment vertical="center"/>
    </xf>
    <xf numFmtId="164" fontId="0" fillId="0" borderId="4" xfId="1" applyNumberFormat="1" applyFont="1" applyBorder="1" applyAlignment="1">
      <alignment vertical="center"/>
    </xf>
    <xf numFmtId="164" fontId="1" fillId="0" borderId="0" xfId="0" applyNumberFormat="1" applyFont="1" applyAlignment="1">
      <alignment vertical="center" wrapTex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164" fontId="6" fillId="6" borderId="5" xfId="1" applyNumberFormat="1" applyFont="1" applyFill="1" applyBorder="1" applyAlignment="1">
      <alignment vertical="center"/>
    </xf>
    <xf numFmtId="164" fontId="11" fillId="0" borderId="0" xfId="1" applyNumberFormat="1" applyFont="1" applyAlignment="1">
      <alignment vertical="center"/>
    </xf>
    <xf numFmtId="164" fontId="4" fillId="3" borderId="2" xfId="1" applyNumberFormat="1" applyFont="1" applyFill="1" applyBorder="1" applyAlignment="1">
      <alignment horizontal="left" vertical="center"/>
    </xf>
    <xf numFmtId="164" fontId="1" fillId="7" borderId="5" xfId="1" applyNumberFormat="1" applyFont="1" applyFill="1" applyBorder="1" applyAlignment="1">
      <alignment vertical="center"/>
    </xf>
    <xf numFmtId="164" fontId="4" fillId="3" borderId="0" xfId="1" applyNumberFormat="1" applyFont="1" applyFill="1" applyAlignment="1">
      <alignment vertical="center"/>
    </xf>
    <xf numFmtId="164" fontId="1" fillId="0" borderId="0" xfId="1" applyNumberFormat="1" applyFont="1" applyAlignment="1">
      <alignment vertical="center"/>
    </xf>
    <xf numFmtId="164" fontId="1" fillId="8" borderId="5" xfId="1" applyNumberFormat="1" applyFont="1" applyFill="1" applyBorder="1" applyAlignment="1">
      <alignment vertical="center"/>
    </xf>
    <xf numFmtId="0" fontId="16" fillId="6" borderId="1" xfId="0" applyFont="1" applyFill="1" applyBorder="1" applyAlignment="1">
      <alignment horizontal="left" vertical="center"/>
    </xf>
    <xf numFmtId="0" fontId="17" fillId="6" borderId="1" xfId="0" applyFont="1" applyFill="1" applyBorder="1" applyAlignment="1">
      <alignment horizontal="left" vertical="center" wrapText="1"/>
    </xf>
    <xf numFmtId="0" fontId="17" fillId="6" borderId="1" xfId="0" applyFont="1" applyFill="1" applyBorder="1" applyAlignment="1">
      <alignment vertical="center" wrapText="1"/>
    </xf>
    <xf numFmtId="164" fontId="1" fillId="7" borderId="5" xfId="1" applyNumberFormat="1" applyFont="1" applyFill="1" applyBorder="1" applyAlignment="1" applyProtection="1">
      <alignment vertical="center"/>
    </xf>
    <xf numFmtId="0" fontId="4" fillId="4" borderId="0" xfId="0" applyFont="1" applyFill="1" applyAlignment="1">
      <alignment vertical="center" wrapText="1"/>
    </xf>
    <xf numFmtId="0" fontId="7" fillId="4" borderId="0" xfId="0" applyFont="1" applyFill="1" applyAlignment="1">
      <alignment vertical="center"/>
    </xf>
    <xf numFmtId="164" fontId="0" fillId="0" borderId="0" xfId="0" applyNumberFormat="1" applyAlignment="1">
      <alignment vertical="center"/>
    </xf>
    <xf numFmtId="164" fontId="2" fillId="2" borderId="1" xfId="0" applyNumberFormat="1" applyFont="1" applyFill="1" applyBorder="1" applyAlignment="1">
      <alignment vertical="center" wrapText="1"/>
    </xf>
    <xf numFmtId="164" fontId="4" fillId="4" borderId="2" xfId="0" applyNumberFormat="1" applyFont="1" applyFill="1" applyBorder="1" applyAlignment="1">
      <alignment horizontal="left" vertical="center" wrapText="1"/>
    </xf>
    <xf numFmtId="164" fontId="1" fillId="0" borderId="5" xfId="0" applyNumberFormat="1" applyFont="1" applyBorder="1" applyAlignment="1">
      <alignment vertical="center" wrapText="1"/>
    </xf>
    <xf numFmtId="164" fontId="4" fillId="4" borderId="0" xfId="0" applyNumberFormat="1" applyFont="1" applyFill="1" applyAlignment="1">
      <alignment vertical="center" wrapText="1"/>
    </xf>
    <xf numFmtId="0" fontId="1" fillId="8" borderId="4" xfId="0" applyFont="1" applyFill="1" applyBorder="1" applyAlignment="1">
      <alignment horizontal="left" vertical="center"/>
    </xf>
    <xf numFmtId="0" fontId="1" fillId="8" borderId="2" xfId="0" applyFont="1" applyFill="1" applyBorder="1" applyAlignment="1">
      <alignment horizontal="left" vertical="center"/>
    </xf>
    <xf numFmtId="0" fontId="1" fillId="6" borderId="1" xfId="0" applyFont="1" applyFill="1" applyBorder="1" applyAlignment="1">
      <alignment vertical="center" wrapText="1"/>
    </xf>
    <xf numFmtId="0" fontId="1" fillId="6" borderId="3" xfId="0" applyFont="1" applyFill="1" applyBorder="1" applyAlignment="1">
      <alignment vertical="center" wrapText="1"/>
    </xf>
    <xf numFmtId="0" fontId="1" fillId="8" borderId="0" xfId="0" applyFont="1" applyFill="1" applyAlignment="1">
      <alignment vertical="center" wrapText="1"/>
    </xf>
    <xf numFmtId="0" fontId="1" fillId="8" borderId="0" xfId="0" applyFont="1" applyFill="1" applyAlignment="1">
      <alignment vertical="center"/>
    </xf>
    <xf numFmtId="164" fontId="1" fillId="8" borderId="5" xfId="0" applyNumberFormat="1" applyFont="1" applyFill="1" applyBorder="1" applyAlignment="1">
      <alignment vertical="center" wrapText="1"/>
    </xf>
    <xf numFmtId="164" fontId="6" fillId="0" borderId="5" xfId="0" applyNumberFormat="1" applyFont="1" applyBorder="1" applyAlignment="1">
      <alignment vertical="center" wrapText="1"/>
    </xf>
    <xf numFmtId="164" fontId="5" fillId="3" borderId="2" xfId="1" applyNumberFormat="1" applyFont="1" applyFill="1" applyBorder="1" applyAlignment="1">
      <alignment horizontal="center" vertical="center"/>
    </xf>
    <xf numFmtId="164" fontId="1" fillId="9" borderId="5" xfId="1" applyNumberFormat="1" applyFont="1" applyFill="1" applyBorder="1" applyAlignment="1">
      <alignment vertical="center"/>
    </xf>
    <xf numFmtId="164" fontId="1" fillId="9" borderId="5" xfId="1" applyNumberFormat="1" applyFont="1" applyFill="1" applyBorder="1" applyAlignment="1" applyProtection="1">
      <alignment vertical="center"/>
    </xf>
    <xf numFmtId="9" fontId="4" fillId="3" borderId="2" xfId="2" applyFont="1" applyFill="1" applyBorder="1" applyAlignment="1">
      <alignment horizontal="center" vertical="center"/>
    </xf>
    <xf numFmtId="9" fontId="1" fillId="0" borderId="0" xfId="2" applyFont="1" applyAlignment="1">
      <alignment horizontal="center" vertical="center" wrapText="1"/>
    </xf>
    <xf numFmtId="9" fontId="0" fillId="0" borderId="0" xfId="2" applyFont="1" applyAlignment="1">
      <alignment horizontal="center" vertical="center"/>
    </xf>
    <xf numFmtId="9" fontId="3" fillId="0" borderId="0" xfId="2" applyFont="1" applyAlignment="1">
      <alignment horizontal="center" vertical="center"/>
    </xf>
    <xf numFmtId="9" fontId="1" fillId="6" borderId="0" xfId="2" applyFont="1" applyFill="1" applyAlignment="1">
      <alignment horizontal="center" vertical="center" wrapText="1"/>
    </xf>
    <xf numFmtId="9" fontId="6" fillId="6" borderId="0" xfId="2" applyFont="1" applyFill="1" applyAlignment="1">
      <alignment horizontal="center" vertical="center" wrapText="1"/>
    </xf>
    <xf numFmtId="9" fontId="16" fillId="0" borderId="0" xfId="2" applyFont="1"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9" fontId="4" fillId="3" borderId="2" xfId="2" applyFont="1" applyFill="1" applyBorder="1" applyAlignment="1">
      <alignment horizontal="center" vertical="center" wrapText="1"/>
    </xf>
    <xf numFmtId="164" fontId="2" fillId="2" borderId="0" xfId="0" applyNumberFormat="1" applyFont="1" applyFill="1" applyBorder="1" applyAlignment="1">
      <alignment vertical="center" wrapText="1"/>
    </xf>
    <xf numFmtId="164" fontId="4" fillId="4" borderId="0" xfId="0" applyNumberFormat="1" applyFont="1" applyFill="1" applyBorder="1" applyAlignment="1">
      <alignment horizontal="left" vertical="center" wrapText="1"/>
    </xf>
    <xf numFmtId="164" fontId="1" fillId="0" borderId="0" xfId="0" applyNumberFormat="1" applyFont="1" applyBorder="1" applyAlignment="1">
      <alignment vertical="center" wrapText="1"/>
    </xf>
    <xf numFmtId="164" fontId="6" fillId="0" borderId="0" xfId="0" applyNumberFormat="1" applyFont="1" applyBorder="1" applyAlignment="1">
      <alignment vertical="center" wrapText="1"/>
    </xf>
    <xf numFmtId="164" fontId="1" fillId="8" borderId="0" xfId="0" applyNumberFormat="1" applyFont="1" applyFill="1" applyBorder="1" applyAlignment="1">
      <alignment vertical="center" wrapText="1"/>
    </xf>
    <xf numFmtId="9" fontId="21" fillId="0" borderId="0" xfId="2" applyFont="1" applyAlignment="1">
      <alignment vertical="center" wrapText="1"/>
    </xf>
    <xf numFmtId="9" fontId="21" fillId="0" borderId="0" xfId="0" applyNumberFormat="1" applyFont="1" applyAlignment="1">
      <alignment vertical="center" wrapText="1"/>
    </xf>
    <xf numFmtId="0" fontId="1" fillId="6" borderId="0" xfId="0" applyFont="1" applyFill="1" applyAlignment="1">
      <alignment horizontal="center" vertical="center" wrapText="1"/>
    </xf>
    <xf numFmtId="9" fontId="16" fillId="6" borderId="0" xfId="2" applyFont="1" applyFill="1" applyAlignment="1">
      <alignment horizontal="center" vertical="center" wrapText="1"/>
    </xf>
    <xf numFmtId="164" fontId="1" fillId="8" borderId="9" xfId="1" applyNumberFormat="1" applyFont="1" applyFill="1" applyBorder="1" applyAlignment="1">
      <alignment vertical="center"/>
    </xf>
    <xf numFmtId="164" fontId="1" fillId="8" borderId="10" xfId="1" applyNumberFormat="1" applyFont="1" applyFill="1" applyBorder="1" applyAlignment="1">
      <alignment vertical="center"/>
    </xf>
    <xf numFmtId="9" fontId="1" fillId="5" borderId="0" xfId="2" applyFont="1" applyFill="1" applyAlignment="1">
      <alignment horizontal="center" vertical="center" wrapText="1"/>
    </xf>
    <xf numFmtId="0" fontId="1" fillId="5" borderId="0" xfId="0" applyFont="1" applyFill="1" applyAlignment="1">
      <alignment horizontal="center" vertical="center" wrapText="1"/>
    </xf>
    <xf numFmtId="9" fontId="4" fillId="8" borderId="0" xfId="2" applyFont="1" applyFill="1" applyAlignment="1">
      <alignment horizontal="center" vertical="center" wrapText="1"/>
    </xf>
    <xf numFmtId="0" fontId="1" fillId="8" borderId="0" xfId="0" applyFont="1" applyFill="1" applyAlignment="1">
      <alignment horizontal="center" vertical="center" wrapText="1"/>
    </xf>
    <xf numFmtId="9" fontId="20" fillId="5" borderId="0" xfId="2" applyFont="1" applyFill="1" applyAlignment="1">
      <alignment horizontal="center" vertical="center" wrapText="1"/>
    </xf>
    <xf numFmtId="0" fontId="20" fillId="5" borderId="0" xfId="0" applyFont="1" applyFill="1" applyAlignment="1">
      <alignment horizontal="center" vertical="center" wrapText="1"/>
    </xf>
    <xf numFmtId="9" fontId="1" fillId="8" borderId="0" xfId="2" applyFont="1" applyFill="1" applyAlignment="1">
      <alignment horizontal="center" vertical="center" wrapText="1"/>
    </xf>
    <xf numFmtId="165" fontId="16" fillId="6" borderId="0" xfId="2" applyNumberFormat="1" applyFont="1" applyFill="1" applyAlignment="1">
      <alignment horizontal="center" vertical="center" wrapText="1"/>
    </xf>
    <xf numFmtId="9" fontId="10" fillId="5" borderId="0" xfId="2" applyFont="1" applyFill="1" applyAlignment="1">
      <alignment horizontal="center" vertical="center"/>
    </xf>
    <xf numFmtId="0" fontId="10" fillId="5" borderId="0" xfId="0" applyFont="1" applyFill="1" applyAlignment="1">
      <alignment horizontal="center" vertical="center"/>
    </xf>
    <xf numFmtId="9" fontId="4" fillId="6" borderId="0" xfId="2" applyFont="1" applyFill="1" applyAlignment="1">
      <alignment horizontal="center" vertical="center" wrapText="1"/>
    </xf>
    <xf numFmtId="0" fontId="4" fillId="6" borderId="0" xfId="0" applyFont="1" applyFill="1" applyAlignment="1">
      <alignment horizontal="center" vertical="center" wrapText="1"/>
    </xf>
    <xf numFmtId="0" fontId="25" fillId="0" borderId="0" xfId="0" applyFont="1"/>
    <xf numFmtId="0" fontId="26" fillId="0" borderId="0" xfId="0" applyFont="1"/>
    <xf numFmtId="0" fontId="25" fillId="10" borderId="13" xfId="0" applyFont="1" applyFill="1" applyBorder="1"/>
    <xf numFmtId="167" fontId="25" fillId="11" borderId="14" xfId="1" applyNumberFormat="1" applyFont="1" applyFill="1" applyBorder="1" applyProtection="1">
      <protection locked="0"/>
    </xf>
    <xf numFmtId="0" fontId="27" fillId="0" borderId="0" xfId="0" applyFont="1" applyAlignment="1">
      <alignment horizontal="center"/>
    </xf>
    <xf numFmtId="9" fontId="24" fillId="0" borderId="0" xfId="0" applyNumberFormat="1" applyFont="1" applyAlignment="1">
      <alignment horizontal="left"/>
    </xf>
    <xf numFmtId="9" fontId="25" fillId="0" borderId="0" xfId="0" applyNumberFormat="1" applyFont="1"/>
    <xf numFmtId="0" fontId="25" fillId="10" borderId="15" xfId="0" applyFont="1" applyFill="1" applyBorder="1"/>
    <xf numFmtId="9" fontId="25" fillId="0" borderId="0" xfId="2" applyFont="1" applyAlignment="1" applyProtection="1">
      <alignment horizontal="left"/>
    </xf>
    <xf numFmtId="0" fontId="25" fillId="10" borderId="16" xfId="0" applyFont="1" applyFill="1" applyBorder="1"/>
    <xf numFmtId="0" fontId="24" fillId="0" borderId="0" xfId="0" applyFont="1" applyAlignment="1">
      <alignment horizontal="left"/>
    </xf>
    <xf numFmtId="167" fontId="25" fillId="10" borderId="16" xfId="0" applyNumberFormat="1" applyFont="1" applyFill="1" applyBorder="1"/>
    <xf numFmtId="44" fontId="25" fillId="0" borderId="0" xfId="0" applyNumberFormat="1" applyFont="1"/>
    <xf numFmtId="0" fontId="25" fillId="10" borderId="17" xfId="0" applyFont="1" applyFill="1" applyBorder="1"/>
    <xf numFmtId="0" fontId="28" fillId="12" borderId="13" xfId="0" applyFont="1" applyFill="1" applyBorder="1"/>
    <xf numFmtId="0" fontId="25" fillId="12" borderId="19" xfId="0" applyFont="1" applyFill="1" applyBorder="1"/>
    <xf numFmtId="0" fontId="28" fillId="9" borderId="13" xfId="0" applyFont="1" applyFill="1" applyBorder="1"/>
    <xf numFmtId="0" fontId="25" fillId="9" borderId="19" xfId="0" applyFont="1" applyFill="1" applyBorder="1"/>
    <xf numFmtId="0" fontId="25" fillId="12" borderId="15" xfId="0" applyFont="1" applyFill="1" applyBorder="1"/>
    <xf numFmtId="9" fontId="25" fillId="13" borderId="14" xfId="2" applyFont="1" applyFill="1" applyBorder="1" applyProtection="1">
      <protection locked="0"/>
    </xf>
    <xf numFmtId="0" fontId="25" fillId="9" borderId="15" xfId="0" applyFont="1" applyFill="1" applyBorder="1"/>
    <xf numFmtId="9" fontId="25" fillId="14" borderId="14" xfId="2" applyFont="1" applyFill="1" applyBorder="1" applyProtection="1">
      <protection locked="0"/>
    </xf>
    <xf numFmtId="166" fontId="25" fillId="12" borderId="16" xfId="0" applyNumberFormat="1" applyFont="1" applyFill="1" applyBorder="1"/>
    <xf numFmtId="166" fontId="25" fillId="9" borderId="16" xfId="0" applyNumberFormat="1" applyFont="1" applyFill="1" applyBorder="1"/>
    <xf numFmtId="0" fontId="25" fillId="12" borderId="16" xfId="0" applyFont="1" applyFill="1" applyBorder="1"/>
    <xf numFmtId="0" fontId="25" fillId="9" borderId="16" xfId="0" applyFont="1" applyFill="1" applyBorder="1"/>
    <xf numFmtId="9" fontId="25" fillId="9" borderId="15" xfId="2" applyFont="1" applyFill="1" applyBorder="1"/>
    <xf numFmtId="0" fontId="29" fillId="12" borderId="17" xfId="0" applyFont="1" applyFill="1" applyBorder="1"/>
    <xf numFmtId="166" fontId="25" fillId="12" borderId="18" xfId="0" applyNumberFormat="1" applyFont="1" applyFill="1" applyBorder="1"/>
    <xf numFmtId="0" fontId="30" fillId="0" borderId="0" xfId="0" applyFont="1" applyAlignment="1">
      <alignment horizontal="center"/>
    </xf>
    <xf numFmtId="0" fontId="29" fillId="9" borderId="17" xfId="0" applyFont="1" applyFill="1" applyBorder="1"/>
    <xf numFmtId="166" fontId="25" fillId="9" borderId="12" xfId="0" applyNumberFormat="1" applyFont="1" applyFill="1" applyBorder="1"/>
    <xf numFmtId="0" fontId="30" fillId="12" borderId="11" xfId="0" applyFont="1" applyFill="1" applyBorder="1"/>
    <xf numFmtId="166" fontId="27" fillId="12" borderId="12" xfId="0" applyNumberFormat="1" applyFont="1" applyFill="1" applyBorder="1"/>
    <xf numFmtId="0" fontId="30" fillId="9" borderId="11" xfId="0" applyFont="1" applyFill="1" applyBorder="1"/>
    <xf numFmtId="166" fontId="27" fillId="9" borderId="12" xfId="0" applyNumberFormat="1" applyFont="1" applyFill="1" applyBorder="1"/>
    <xf numFmtId="9" fontId="22" fillId="0" borderId="0" xfId="0" applyNumberFormat="1" applyFont="1" applyAlignment="1">
      <alignment horizontal="center"/>
    </xf>
    <xf numFmtId="0" fontId="22" fillId="0" borderId="0" xfId="0" applyFont="1" applyAlignment="1">
      <alignment horizontal="center"/>
    </xf>
    <xf numFmtId="166" fontId="25" fillId="10" borderId="18" xfId="0" applyNumberFormat="1" applyFont="1" applyFill="1" applyBorder="1"/>
    <xf numFmtId="168" fontId="26" fillId="0" borderId="0" xfId="1" applyNumberFormat="1" applyFont="1" applyAlignment="1">
      <alignment horizontal="left"/>
    </xf>
    <xf numFmtId="0" fontId="32" fillId="5" borderId="0" xfId="0" applyFont="1" applyFill="1" applyAlignment="1">
      <alignment horizontal="center" vertical="center"/>
    </xf>
    <xf numFmtId="0" fontId="23" fillId="0" borderId="0" xfId="0" applyFont="1" applyAlignment="1">
      <alignment horizontal="left" vertical="center" wrapText="1"/>
    </xf>
    <xf numFmtId="0" fontId="5" fillId="3" borderId="0" xfId="0" applyFont="1" applyFill="1" applyAlignment="1">
      <alignment horizontal="left" vertical="center" wrapText="1"/>
    </xf>
    <xf numFmtId="0" fontId="5" fillId="3" borderId="6"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8" borderId="0" xfId="0" applyFont="1" applyFill="1" applyAlignment="1">
      <alignment horizontal="left" vertical="center" wrapText="1"/>
    </xf>
    <xf numFmtId="0" fontId="1" fillId="8" borderId="6" xfId="0" applyFont="1" applyFill="1" applyBorder="1" applyAlignment="1">
      <alignment horizontal="left" vertical="center" wrapText="1"/>
    </xf>
    <xf numFmtId="0" fontId="8" fillId="4" borderId="0" xfId="0" applyFont="1" applyFill="1" applyAlignment="1">
      <alignment horizontal="center" vertical="center"/>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5" fillId="3" borderId="4"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8" fillId="0" borderId="0" xfId="0" applyFont="1" applyAlignment="1">
      <alignment horizontal="center" vertical="center" wrapText="1"/>
    </xf>
    <xf numFmtId="0" fontId="8" fillId="5" borderId="0" xfId="0" applyFont="1" applyFill="1" applyAlignment="1">
      <alignment horizontal="center" vertical="center"/>
    </xf>
    <xf numFmtId="0" fontId="15" fillId="4" borderId="0" xfId="0" applyFont="1" applyFill="1" applyAlignment="1">
      <alignment horizontal="center" vertical="center"/>
    </xf>
    <xf numFmtId="0" fontId="5" fillId="4" borderId="4" xfId="0" applyFont="1" applyFill="1" applyBorder="1" applyAlignment="1">
      <alignment horizontal="left" vertical="center" wrapText="1"/>
    </xf>
    <xf numFmtId="0" fontId="6" fillId="0" borderId="0" xfId="0" applyFont="1" applyAlignment="1">
      <alignment horizontal="left" vertical="center" wrapText="1"/>
    </xf>
    <xf numFmtId="0" fontId="8" fillId="3" borderId="0" xfId="0" applyFont="1" applyFill="1" applyAlignment="1">
      <alignment horizontal="center" vertical="center"/>
    </xf>
    <xf numFmtId="0" fontId="1" fillId="0" borderId="0" xfId="0" applyFont="1" applyBorder="1" applyAlignment="1">
      <alignment horizontal="left" vertical="center" wrapText="1"/>
    </xf>
    <xf numFmtId="0" fontId="5" fillId="4" borderId="0" xfId="0" applyFont="1" applyFill="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A56-B3C5-49CC-86AB-E9754510D2B9}">
  <dimension ref="A1:H24"/>
  <sheetViews>
    <sheetView tabSelected="1" zoomScale="115" zoomScaleNormal="115" workbookViewId="0">
      <selection activeCell="C33" sqref="C33"/>
    </sheetView>
  </sheetViews>
  <sheetFormatPr baseColWidth="10" defaultColWidth="9.1640625" defaultRowHeight="16" x14ac:dyDescent="0.2"/>
  <cols>
    <col min="1" max="1" width="50.33203125" style="95" customWidth="1"/>
    <col min="2" max="2" width="21" style="95" customWidth="1"/>
    <col min="3" max="3" width="5.83203125" style="95" bestFit="1" customWidth="1"/>
    <col min="4" max="4" width="7.5" style="95" customWidth="1"/>
    <col min="5" max="5" width="50" style="95" customWidth="1"/>
    <col min="6" max="6" width="22" style="95" customWidth="1"/>
    <col min="7" max="7" width="4.5" style="95" customWidth="1"/>
    <col min="8" max="8" width="7.5" style="95" customWidth="1"/>
    <col min="9" max="16384" width="9.1640625" style="95"/>
  </cols>
  <sheetData>
    <row r="1" spans="1:8" ht="22.5" customHeight="1" x14ac:dyDescent="0.2">
      <c r="A1" s="135" t="s">
        <v>173</v>
      </c>
      <c r="B1" s="135"/>
      <c r="C1" s="135"/>
      <c r="D1" s="135"/>
      <c r="E1" s="135"/>
      <c r="F1" s="135"/>
      <c r="G1" s="135"/>
      <c r="H1" s="135"/>
    </row>
    <row r="2" spans="1:8" ht="39" customHeight="1" x14ac:dyDescent="0.2">
      <c r="A2" s="136" t="s">
        <v>174</v>
      </c>
      <c r="B2" s="136"/>
      <c r="C2" s="136"/>
      <c r="D2" s="136"/>
      <c r="E2" s="136"/>
      <c r="F2" s="136"/>
      <c r="G2" s="136"/>
      <c r="H2" s="136"/>
    </row>
    <row r="3" spans="1:8" ht="18" customHeight="1" thickBot="1" x14ac:dyDescent="0.25">
      <c r="D3" s="96" t="s">
        <v>171</v>
      </c>
    </row>
    <row r="4" spans="1:8" ht="17" thickBot="1" x14ac:dyDescent="0.25">
      <c r="A4" s="97" t="s">
        <v>147</v>
      </c>
      <c r="B4" s="98"/>
      <c r="C4" s="99"/>
      <c r="D4" s="100">
        <v>0.4</v>
      </c>
      <c r="E4" s="134">
        <f>B4</f>
        <v>0</v>
      </c>
      <c r="G4" s="101"/>
    </row>
    <row r="5" spans="1:8" ht="17" thickBot="1" x14ac:dyDescent="0.25">
      <c r="A5" s="102" t="s">
        <v>29</v>
      </c>
      <c r="B5" s="98">
        <v>0</v>
      </c>
      <c r="C5" s="103" t="str">
        <f>IF($B$8=0," ",B5/$B$8)</f>
        <v xml:space="preserve"> </v>
      </c>
      <c r="D5" s="100">
        <v>0.3</v>
      </c>
      <c r="E5" s="134">
        <f>E8*0.3</f>
        <v>0</v>
      </c>
      <c r="G5" s="101"/>
    </row>
    <row r="6" spans="1:8" ht="17" thickBot="1" x14ac:dyDescent="0.25">
      <c r="A6" s="102" t="s">
        <v>148</v>
      </c>
      <c r="B6" s="98">
        <v>0</v>
      </c>
      <c r="C6" s="103" t="str">
        <f>IF($B$8=0," ",B6/$B$8)</f>
        <v xml:space="preserve"> </v>
      </c>
      <c r="D6" s="100">
        <v>0.3</v>
      </c>
      <c r="E6" s="134">
        <f>E8*0.3</f>
        <v>0</v>
      </c>
      <c r="G6" s="101"/>
    </row>
    <row r="7" spans="1:8" x14ac:dyDescent="0.2">
      <c r="A7" s="102"/>
      <c r="B7" s="104"/>
      <c r="C7" s="99"/>
      <c r="D7" s="105"/>
      <c r="E7" s="134"/>
    </row>
    <row r="8" spans="1:8" x14ac:dyDescent="0.2">
      <c r="A8" s="102" t="s">
        <v>149</v>
      </c>
      <c r="B8" s="106">
        <f>B4+B5+B6</f>
        <v>0</v>
      </c>
      <c r="C8" s="99" t="s">
        <v>150</v>
      </c>
      <c r="D8" s="100">
        <v>1</v>
      </c>
      <c r="E8" s="134">
        <f>E4/0.4</f>
        <v>0</v>
      </c>
    </row>
    <row r="9" spans="1:8" ht="17" thickBot="1" x14ac:dyDescent="0.25">
      <c r="A9" s="102"/>
      <c r="B9" s="104"/>
      <c r="D9" s="99"/>
    </row>
    <row r="10" spans="1:8" ht="17" thickBot="1" x14ac:dyDescent="0.25">
      <c r="A10" s="102" t="s">
        <v>152</v>
      </c>
      <c r="B10" s="98"/>
      <c r="C10" s="99" t="s">
        <v>151</v>
      </c>
      <c r="D10" s="99"/>
      <c r="H10" s="107"/>
    </row>
    <row r="11" spans="1:8" x14ac:dyDescent="0.2">
      <c r="A11" s="102"/>
      <c r="B11" s="104"/>
      <c r="C11" s="99"/>
      <c r="D11" s="99"/>
    </row>
    <row r="12" spans="1:8" ht="17" thickBot="1" x14ac:dyDescent="0.25">
      <c r="A12" s="108" t="s">
        <v>153</v>
      </c>
      <c r="B12" s="133">
        <f>IF(B8=0,0,B8/B10)</f>
        <v>0</v>
      </c>
      <c r="C12" s="99" t="s">
        <v>150</v>
      </c>
      <c r="D12" s="99"/>
    </row>
    <row r="13" spans="1:8" ht="17" thickBot="1" x14ac:dyDescent="0.25">
      <c r="C13" s="99"/>
      <c r="D13" s="96" t="s">
        <v>146</v>
      </c>
      <c r="H13" s="96" t="s">
        <v>146</v>
      </c>
    </row>
    <row r="14" spans="1:8" ht="17" thickBot="1" x14ac:dyDescent="0.25">
      <c r="A14" s="109" t="s">
        <v>154</v>
      </c>
      <c r="B14" s="110"/>
      <c r="C14" s="99"/>
      <c r="D14" s="99"/>
      <c r="E14" s="111" t="s">
        <v>155</v>
      </c>
      <c r="F14" s="112"/>
      <c r="G14" s="99"/>
    </row>
    <row r="15" spans="1:8" ht="20" thickBot="1" x14ac:dyDescent="0.3">
      <c r="A15" s="113" t="s">
        <v>156</v>
      </c>
      <c r="B15" s="114">
        <v>0.5</v>
      </c>
      <c r="C15" s="99" t="s">
        <v>157</v>
      </c>
      <c r="D15" s="131">
        <v>0.5</v>
      </c>
      <c r="E15" s="115" t="s">
        <v>158</v>
      </c>
      <c r="F15" s="116">
        <v>0.5</v>
      </c>
      <c r="G15" s="99" t="s">
        <v>157</v>
      </c>
      <c r="H15" s="131">
        <v>0.5</v>
      </c>
    </row>
    <row r="16" spans="1:8" ht="19" x14ac:dyDescent="0.25">
      <c r="A16" s="113" t="s">
        <v>159</v>
      </c>
      <c r="B16" s="117">
        <f>IF(B15=0,"",B12*B15)</f>
        <v>0</v>
      </c>
      <c r="C16" s="99" t="s">
        <v>150</v>
      </c>
      <c r="D16" s="132"/>
      <c r="E16" s="115" t="s">
        <v>160</v>
      </c>
      <c r="F16" s="118">
        <f>IF(F15=0,"",B12*F15)</f>
        <v>0</v>
      </c>
      <c r="G16" s="99"/>
      <c r="H16" s="132"/>
    </row>
    <row r="17" spans="1:8" ht="20" thickBot="1" x14ac:dyDescent="0.3">
      <c r="A17" s="113"/>
      <c r="B17" s="119"/>
      <c r="C17" s="99" t="s">
        <v>151</v>
      </c>
      <c r="D17" s="132"/>
      <c r="E17" s="115"/>
      <c r="F17" s="120"/>
      <c r="G17" s="99" t="s">
        <v>151</v>
      </c>
      <c r="H17" s="132"/>
    </row>
    <row r="18" spans="1:8" ht="20" thickBot="1" x14ac:dyDescent="0.3">
      <c r="A18" s="113" t="s">
        <v>161</v>
      </c>
      <c r="B18" s="114">
        <v>0.7</v>
      </c>
      <c r="C18" s="99"/>
      <c r="D18" s="131">
        <v>0.7</v>
      </c>
      <c r="E18" s="121" t="s">
        <v>162</v>
      </c>
      <c r="F18" s="116">
        <v>0.7</v>
      </c>
      <c r="G18" s="99"/>
      <c r="H18" s="131">
        <v>0.7</v>
      </c>
    </row>
    <row r="19" spans="1:8" ht="19" x14ac:dyDescent="0.25">
      <c r="A19" s="113" t="s">
        <v>163</v>
      </c>
      <c r="B19" s="117">
        <f>IF(B18=0,"",B16/B18)</f>
        <v>0</v>
      </c>
      <c r="C19" s="99" t="s">
        <v>150</v>
      </c>
      <c r="D19" s="132"/>
      <c r="E19" s="115" t="s">
        <v>164</v>
      </c>
      <c r="F19" s="118">
        <f>IF(F18=0,"",F16/F18)</f>
        <v>0</v>
      </c>
      <c r="G19" s="99" t="s">
        <v>150</v>
      </c>
      <c r="H19" s="132"/>
    </row>
    <row r="20" spans="1:8" ht="20" thickBot="1" x14ac:dyDescent="0.3">
      <c r="A20" s="113"/>
      <c r="B20" s="119"/>
      <c r="C20" s="99" t="s">
        <v>151</v>
      </c>
      <c r="D20" s="132"/>
      <c r="E20" s="115"/>
      <c r="F20" s="120"/>
      <c r="G20" s="99" t="s">
        <v>151</v>
      </c>
      <c r="H20" s="132"/>
    </row>
    <row r="21" spans="1:8" ht="20" thickBot="1" x14ac:dyDescent="0.3">
      <c r="A21" s="113" t="s">
        <v>165</v>
      </c>
      <c r="B21" s="114">
        <v>0.75</v>
      </c>
      <c r="C21" s="99"/>
      <c r="D21" s="131">
        <v>0.75</v>
      </c>
      <c r="E21" s="115" t="s">
        <v>166</v>
      </c>
      <c r="F21" s="116">
        <v>0.7</v>
      </c>
      <c r="G21" s="99"/>
      <c r="H21" s="131">
        <v>0.7</v>
      </c>
    </row>
    <row r="22" spans="1:8" ht="17" thickBot="1" x14ac:dyDescent="0.25">
      <c r="A22" s="122" t="s">
        <v>167</v>
      </c>
      <c r="B22" s="123">
        <f>IF(B21=0,"",B19/B21)</f>
        <v>0</v>
      </c>
      <c r="C22" s="124" t="s">
        <v>150</v>
      </c>
      <c r="D22" s="124"/>
      <c r="E22" s="125" t="s">
        <v>168</v>
      </c>
      <c r="F22" s="126">
        <f>IF(F21=0,"",F19/F21)</f>
        <v>0</v>
      </c>
      <c r="G22" s="124" t="s">
        <v>150</v>
      </c>
    </row>
    <row r="23" spans="1:8" ht="17" thickBot="1" x14ac:dyDescent="0.25"/>
    <row r="24" spans="1:8" ht="17" thickBot="1" x14ac:dyDescent="0.25">
      <c r="A24" s="127" t="s">
        <v>169</v>
      </c>
      <c r="B24" s="128">
        <f>B22/12</f>
        <v>0</v>
      </c>
      <c r="E24" s="129" t="s">
        <v>170</v>
      </c>
      <c r="F24" s="130">
        <f>F22/12</f>
        <v>0</v>
      </c>
    </row>
  </sheetData>
  <sheetProtection sheet="1" objects="1" scenarios="1"/>
  <mergeCells count="2">
    <mergeCell ref="A1:H1"/>
    <mergeCell ref="A2:H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4C80-B5B6-48B9-AEDA-1CAB3657393E}">
  <dimension ref="A1:IO145"/>
  <sheetViews>
    <sheetView topLeftCell="B16" zoomScale="145" zoomScaleNormal="145" workbookViewId="0">
      <selection activeCell="E4" sqref="E4"/>
    </sheetView>
  </sheetViews>
  <sheetFormatPr baseColWidth="10" defaultColWidth="8.83203125" defaultRowHeight="11" x14ac:dyDescent="0.2"/>
  <cols>
    <col min="1" max="1" width="8.1640625" style="9" hidden="1" customWidth="1"/>
    <col min="2" max="2" width="3.83203125" style="27" customWidth="1"/>
    <col min="3" max="3" width="3.5" style="26" customWidth="1"/>
    <col min="4" max="4" width="31.5" style="1" customWidth="1"/>
    <col min="5" max="6" width="15.5" style="38" customWidth="1"/>
    <col min="7" max="249" width="9.1640625" style="1"/>
    <col min="250" max="250" width="8.1640625" style="1" customWidth="1"/>
    <col min="251" max="251" width="19.33203125" style="1" bestFit="1" customWidth="1"/>
    <col min="252" max="252" width="26.1640625" style="1" customWidth="1"/>
    <col min="253" max="253" width="32.5" style="1" customWidth="1"/>
    <col min="254" max="254" width="24.33203125" style="1" customWidth="1"/>
    <col min="255" max="255" width="39.1640625" style="1" customWidth="1"/>
    <col min="256" max="256" width="9.1640625" style="1"/>
    <col min="257" max="257" width="25.33203125" style="1" bestFit="1" customWidth="1"/>
    <col min="258" max="505" width="9.1640625" style="1"/>
    <col min="506" max="506" width="8.1640625" style="1" customWidth="1"/>
    <col min="507" max="507" width="19.33203125" style="1" bestFit="1" customWidth="1"/>
    <col min="508" max="508" width="26.1640625" style="1" customWidth="1"/>
    <col min="509" max="509" width="32.5" style="1" customWidth="1"/>
    <col min="510" max="510" width="24.33203125" style="1" customWidth="1"/>
    <col min="511" max="511" width="39.1640625" style="1" customWidth="1"/>
    <col min="512" max="512" width="9.1640625" style="1"/>
    <col min="513" max="513" width="25.33203125" style="1" bestFit="1" customWidth="1"/>
    <col min="514" max="761" width="9.1640625" style="1"/>
    <col min="762" max="762" width="8.1640625" style="1" customWidth="1"/>
    <col min="763" max="763" width="19.33203125" style="1" bestFit="1" customWidth="1"/>
    <col min="764" max="764" width="26.1640625" style="1" customWidth="1"/>
    <col min="765" max="765" width="32.5" style="1" customWidth="1"/>
    <col min="766" max="766" width="24.33203125" style="1" customWidth="1"/>
    <col min="767" max="767" width="39.1640625" style="1" customWidth="1"/>
    <col min="768" max="768" width="9.1640625" style="1"/>
    <col min="769" max="769" width="25.33203125" style="1" bestFit="1" customWidth="1"/>
    <col min="770" max="1017" width="9.1640625" style="1"/>
    <col min="1018" max="1018" width="8.1640625" style="1" customWidth="1"/>
    <col min="1019" max="1019" width="19.33203125" style="1" bestFit="1" customWidth="1"/>
    <col min="1020" max="1020" width="26.1640625" style="1" customWidth="1"/>
    <col min="1021" max="1021" width="32.5" style="1" customWidth="1"/>
    <col min="1022" max="1022" width="24.33203125" style="1" customWidth="1"/>
    <col min="1023" max="1023" width="39.1640625" style="1" customWidth="1"/>
    <col min="1024" max="1024" width="9.1640625" style="1"/>
    <col min="1025" max="1025" width="25.33203125" style="1" bestFit="1" customWidth="1"/>
    <col min="1026" max="1273" width="9.1640625" style="1"/>
    <col min="1274" max="1274" width="8.1640625" style="1" customWidth="1"/>
    <col min="1275" max="1275" width="19.33203125" style="1" bestFit="1" customWidth="1"/>
    <col min="1276" max="1276" width="26.1640625" style="1" customWidth="1"/>
    <col min="1277" max="1277" width="32.5" style="1" customWidth="1"/>
    <col min="1278" max="1278" width="24.33203125" style="1" customWidth="1"/>
    <col min="1279" max="1279" width="39.1640625" style="1" customWidth="1"/>
    <col min="1280" max="1280" width="9.1640625" style="1"/>
    <col min="1281" max="1281" width="25.33203125" style="1" bestFit="1" customWidth="1"/>
    <col min="1282" max="1529" width="9.1640625" style="1"/>
    <col min="1530" max="1530" width="8.1640625" style="1" customWidth="1"/>
    <col min="1531" max="1531" width="19.33203125" style="1" bestFit="1" customWidth="1"/>
    <col min="1532" max="1532" width="26.1640625" style="1" customWidth="1"/>
    <col min="1533" max="1533" width="32.5" style="1" customWidth="1"/>
    <col min="1534" max="1534" width="24.33203125" style="1" customWidth="1"/>
    <col min="1535" max="1535" width="39.1640625" style="1" customWidth="1"/>
    <col min="1536" max="1536" width="9.1640625" style="1"/>
    <col min="1537" max="1537" width="25.33203125" style="1" bestFit="1" customWidth="1"/>
    <col min="1538" max="1785" width="9.1640625" style="1"/>
    <col min="1786" max="1786" width="8.1640625" style="1" customWidth="1"/>
    <col min="1787" max="1787" width="19.33203125" style="1" bestFit="1" customWidth="1"/>
    <col min="1788" max="1788" width="26.1640625" style="1" customWidth="1"/>
    <col min="1789" max="1789" width="32.5" style="1" customWidth="1"/>
    <col min="1790" max="1790" width="24.33203125" style="1" customWidth="1"/>
    <col min="1791" max="1791" width="39.1640625" style="1" customWidth="1"/>
    <col min="1792" max="1792" width="9.1640625" style="1"/>
    <col min="1793" max="1793" width="25.33203125" style="1" bestFit="1" customWidth="1"/>
    <col min="1794" max="2041" width="9.1640625" style="1"/>
    <col min="2042" max="2042" width="8.1640625" style="1" customWidth="1"/>
    <col min="2043" max="2043" width="19.33203125" style="1" bestFit="1" customWidth="1"/>
    <col min="2044" max="2044" width="26.1640625" style="1" customWidth="1"/>
    <col min="2045" max="2045" width="32.5" style="1" customWidth="1"/>
    <col min="2046" max="2046" width="24.33203125" style="1" customWidth="1"/>
    <col min="2047" max="2047" width="39.1640625" style="1" customWidth="1"/>
    <col min="2048" max="2048" width="9.1640625" style="1"/>
    <col min="2049" max="2049" width="25.33203125" style="1" bestFit="1" customWidth="1"/>
    <col min="2050" max="2297" width="9.1640625" style="1"/>
    <col min="2298" max="2298" width="8.1640625" style="1" customWidth="1"/>
    <col min="2299" max="2299" width="19.33203125" style="1" bestFit="1" customWidth="1"/>
    <col min="2300" max="2300" width="26.1640625" style="1" customWidth="1"/>
    <col min="2301" max="2301" width="32.5" style="1" customWidth="1"/>
    <col min="2302" max="2302" width="24.33203125" style="1" customWidth="1"/>
    <col min="2303" max="2303" width="39.1640625" style="1" customWidth="1"/>
    <col min="2304" max="2304" width="9.1640625" style="1"/>
    <col min="2305" max="2305" width="25.33203125" style="1" bestFit="1" customWidth="1"/>
    <col min="2306" max="2553" width="9.1640625" style="1"/>
    <col min="2554" max="2554" width="8.1640625" style="1" customWidth="1"/>
    <col min="2555" max="2555" width="19.33203125" style="1" bestFit="1" customWidth="1"/>
    <col min="2556" max="2556" width="26.1640625" style="1" customWidth="1"/>
    <col min="2557" max="2557" width="32.5" style="1" customWidth="1"/>
    <col min="2558" max="2558" width="24.33203125" style="1" customWidth="1"/>
    <col min="2559" max="2559" width="39.1640625" style="1" customWidth="1"/>
    <col min="2560" max="2560" width="9.1640625" style="1"/>
    <col min="2561" max="2561" width="25.33203125" style="1" bestFit="1" customWidth="1"/>
    <col min="2562" max="2809" width="9.1640625" style="1"/>
    <col min="2810" max="2810" width="8.1640625" style="1" customWidth="1"/>
    <col min="2811" max="2811" width="19.33203125" style="1" bestFit="1" customWidth="1"/>
    <col min="2812" max="2812" width="26.1640625" style="1" customWidth="1"/>
    <col min="2813" max="2813" width="32.5" style="1" customWidth="1"/>
    <col min="2814" max="2814" width="24.33203125" style="1" customWidth="1"/>
    <col min="2815" max="2815" width="39.1640625" style="1" customWidth="1"/>
    <col min="2816" max="2816" width="9.1640625" style="1"/>
    <col min="2817" max="2817" width="25.33203125" style="1" bestFit="1" customWidth="1"/>
    <col min="2818" max="3065" width="9.1640625" style="1"/>
    <col min="3066" max="3066" width="8.1640625" style="1" customWidth="1"/>
    <col min="3067" max="3067" width="19.33203125" style="1" bestFit="1" customWidth="1"/>
    <col min="3068" max="3068" width="26.1640625" style="1" customWidth="1"/>
    <col min="3069" max="3069" width="32.5" style="1" customWidth="1"/>
    <col min="3070" max="3070" width="24.33203125" style="1" customWidth="1"/>
    <col min="3071" max="3071" width="39.1640625" style="1" customWidth="1"/>
    <col min="3072" max="3072" width="9.1640625" style="1"/>
    <col min="3073" max="3073" width="25.33203125" style="1" bestFit="1" customWidth="1"/>
    <col min="3074" max="3321" width="9.1640625" style="1"/>
    <col min="3322" max="3322" width="8.1640625" style="1" customWidth="1"/>
    <col min="3323" max="3323" width="19.33203125" style="1" bestFit="1" customWidth="1"/>
    <col min="3324" max="3324" width="26.1640625" style="1" customWidth="1"/>
    <col min="3325" max="3325" width="32.5" style="1" customWidth="1"/>
    <col min="3326" max="3326" width="24.33203125" style="1" customWidth="1"/>
    <col min="3327" max="3327" width="39.1640625" style="1" customWidth="1"/>
    <col min="3328" max="3328" width="9.1640625" style="1"/>
    <col min="3329" max="3329" width="25.33203125" style="1" bestFit="1" customWidth="1"/>
    <col min="3330" max="3577" width="9.1640625" style="1"/>
    <col min="3578" max="3578" width="8.1640625" style="1" customWidth="1"/>
    <col min="3579" max="3579" width="19.33203125" style="1" bestFit="1" customWidth="1"/>
    <col min="3580" max="3580" width="26.1640625" style="1" customWidth="1"/>
    <col min="3581" max="3581" width="32.5" style="1" customWidth="1"/>
    <col min="3582" max="3582" width="24.33203125" style="1" customWidth="1"/>
    <col min="3583" max="3583" width="39.1640625" style="1" customWidth="1"/>
    <col min="3584" max="3584" width="9.1640625" style="1"/>
    <col min="3585" max="3585" width="25.33203125" style="1" bestFit="1" customWidth="1"/>
    <col min="3586" max="3833" width="9.1640625" style="1"/>
    <col min="3834" max="3834" width="8.1640625" style="1" customWidth="1"/>
    <col min="3835" max="3835" width="19.33203125" style="1" bestFit="1" customWidth="1"/>
    <col min="3836" max="3836" width="26.1640625" style="1" customWidth="1"/>
    <col min="3837" max="3837" width="32.5" style="1" customWidth="1"/>
    <col min="3838" max="3838" width="24.33203125" style="1" customWidth="1"/>
    <col min="3839" max="3839" width="39.1640625" style="1" customWidth="1"/>
    <col min="3840" max="3840" width="9.1640625" style="1"/>
    <col min="3841" max="3841" width="25.33203125" style="1" bestFit="1" customWidth="1"/>
    <col min="3842" max="4089" width="9.1640625" style="1"/>
    <col min="4090" max="4090" width="8.1640625" style="1" customWidth="1"/>
    <col min="4091" max="4091" width="19.33203125" style="1" bestFit="1" customWidth="1"/>
    <col min="4092" max="4092" width="26.1640625" style="1" customWidth="1"/>
    <col min="4093" max="4093" width="32.5" style="1" customWidth="1"/>
    <col min="4094" max="4094" width="24.33203125" style="1" customWidth="1"/>
    <col min="4095" max="4095" width="39.1640625" style="1" customWidth="1"/>
    <col min="4096" max="4096" width="9.1640625" style="1"/>
    <col min="4097" max="4097" width="25.33203125" style="1" bestFit="1" customWidth="1"/>
    <col min="4098" max="4345" width="9.1640625" style="1"/>
    <col min="4346" max="4346" width="8.1640625" style="1" customWidth="1"/>
    <col min="4347" max="4347" width="19.33203125" style="1" bestFit="1" customWidth="1"/>
    <col min="4348" max="4348" width="26.1640625" style="1" customWidth="1"/>
    <col min="4349" max="4349" width="32.5" style="1" customWidth="1"/>
    <col min="4350" max="4350" width="24.33203125" style="1" customWidth="1"/>
    <col min="4351" max="4351" width="39.1640625" style="1" customWidth="1"/>
    <col min="4352" max="4352" width="9.1640625" style="1"/>
    <col min="4353" max="4353" width="25.33203125" style="1" bestFit="1" customWidth="1"/>
    <col min="4354" max="4601" width="9.1640625" style="1"/>
    <col min="4602" max="4602" width="8.1640625" style="1" customWidth="1"/>
    <col min="4603" max="4603" width="19.33203125" style="1" bestFit="1" customWidth="1"/>
    <col min="4604" max="4604" width="26.1640625" style="1" customWidth="1"/>
    <col min="4605" max="4605" width="32.5" style="1" customWidth="1"/>
    <col min="4606" max="4606" width="24.33203125" style="1" customWidth="1"/>
    <col min="4607" max="4607" width="39.1640625" style="1" customWidth="1"/>
    <col min="4608" max="4608" width="9.1640625" style="1"/>
    <col min="4609" max="4609" width="25.33203125" style="1" bestFit="1" customWidth="1"/>
    <col min="4610" max="4857" width="9.1640625" style="1"/>
    <col min="4858" max="4858" width="8.1640625" style="1" customWidth="1"/>
    <col min="4859" max="4859" width="19.33203125" style="1" bestFit="1" customWidth="1"/>
    <col min="4860" max="4860" width="26.1640625" style="1" customWidth="1"/>
    <col min="4861" max="4861" width="32.5" style="1" customWidth="1"/>
    <col min="4862" max="4862" width="24.33203125" style="1" customWidth="1"/>
    <col min="4863" max="4863" width="39.1640625" style="1" customWidth="1"/>
    <col min="4864" max="4864" width="9.1640625" style="1"/>
    <col min="4865" max="4865" width="25.33203125" style="1" bestFit="1" customWidth="1"/>
    <col min="4866" max="5113" width="9.1640625" style="1"/>
    <col min="5114" max="5114" width="8.1640625" style="1" customWidth="1"/>
    <col min="5115" max="5115" width="19.33203125" style="1" bestFit="1" customWidth="1"/>
    <col min="5116" max="5116" width="26.1640625" style="1" customWidth="1"/>
    <col min="5117" max="5117" width="32.5" style="1" customWidth="1"/>
    <col min="5118" max="5118" width="24.33203125" style="1" customWidth="1"/>
    <col min="5119" max="5119" width="39.1640625" style="1" customWidth="1"/>
    <col min="5120" max="5120" width="9.1640625" style="1"/>
    <col min="5121" max="5121" width="25.33203125" style="1" bestFit="1" customWidth="1"/>
    <col min="5122" max="5369" width="9.1640625" style="1"/>
    <col min="5370" max="5370" width="8.1640625" style="1" customWidth="1"/>
    <col min="5371" max="5371" width="19.33203125" style="1" bestFit="1" customWidth="1"/>
    <col min="5372" max="5372" width="26.1640625" style="1" customWidth="1"/>
    <col min="5373" max="5373" width="32.5" style="1" customWidth="1"/>
    <col min="5374" max="5374" width="24.33203125" style="1" customWidth="1"/>
    <col min="5375" max="5375" width="39.1640625" style="1" customWidth="1"/>
    <col min="5376" max="5376" width="9.1640625" style="1"/>
    <col min="5377" max="5377" width="25.33203125" style="1" bestFit="1" customWidth="1"/>
    <col min="5378" max="5625" width="9.1640625" style="1"/>
    <col min="5626" max="5626" width="8.1640625" style="1" customWidth="1"/>
    <col min="5627" max="5627" width="19.33203125" style="1" bestFit="1" customWidth="1"/>
    <col min="5628" max="5628" width="26.1640625" style="1" customWidth="1"/>
    <col min="5629" max="5629" width="32.5" style="1" customWidth="1"/>
    <col min="5630" max="5630" width="24.33203125" style="1" customWidth="1"/>
    <col min="5631" max="5631" width="39.1640625" style="1" customWidth="1"/>
    <col min="5632" max="5632" width="9.1640625" style="1"/>
    <col min="5633" max="5633" width="25.33203125" style="1" bestFit="1" customWidth="1"/>
    <col min="5634" max="5881" width="9.1640625" style="1"/>
    <col min="5882" max="5882" width="8.1640625" style="1" customWidth="1"/>
    <col min="5883" max="5883" width="19.33203125" style="1" bestFit="1" customWidth="1"/>
    <col min="5884" max="5884" width="26.1640625" style="1" customWidth="1"/>
    <col min="5885" max="5885" width="32.5" style="1" customWidth="1"/>
    <col min="5886" max="5886" width="24.33203125" style="1" customWidth="1"/>
    <col min="5887" max="5887" width="39.1640625" style="1" customWidth="1"/>
    <col min="5888" max="5888" width="9.1640625" style="1"/>
    <col min="5889" max="5889" width="25.33203125" style="1" bestFit="1" customWidth="1"/>
    <col min="5890" max="6137" width="9.1640625" style="1"/>
    <col min="6138" max="6138" width="8.1640625" style="1" customWidth="1"/>
    <col min="6139" max="6139" width="19.33203125" style="1" bestFit="1" customWidth="1"/>
    <col min="6140" max="6140" width="26.1640625" style="1" customWidth="1"/>
    <col min="6141" max="6141" width="32.5" style="1" customWidth="1"/>
    <col min="6142" max="6142" width="24.33203125" style="1" customWidth="1"/>
    <col min="6143" max="6143" width="39.1640625" style="1" customWidth="1"/>
    <col min="6144" max="6144" width="9.1640625" style="1"/>
    <col min="6145" max="6145" width="25.33203125" style="1" bestFit="1" customWidth="1"/>
    <col min="6146" max="6393" width="9.1640625" style="1"/>
    <col min="6394" max="6394" width="8.1640625" style="1" customWidth="1"/>
    <col min="6395" max="6395" width="19.33203125" style="1" bestFit="1" customWidth="1"/>
    <col min="6396" max="6396" width="26.1640625" style="1" customWidth="1"/>
    <col min="6397" max="6397" width="32.5" style="1" customWidth="1"/>
    <col min="6398" max="6398" width="24.33203125" style="1" customWidth="1"/>
    <col min="6399" max="6399" width="39.1640625" style="1" customWidth="1"/>
    <col min="6400" max="6400" width="9.1640625" style="1"/>
    <col min="6401" max="6401" width="25.33203125" style="1" bestFit="1" customWidth="1"/>
    <col min="6402" max="6649" width="9.1640625" style="1"/>
    <col min="6650" max="6650" width="8.1640625" style="1" customWidth="1"/>
    <col min="6651" max="6651" width="19.33203125" style="1" bestFit="1" customWidth="1"/>
    <col min="6652" max="6652" width="26.1640625" style="1" customWidth="1"/>
    <col min="6653" max="6653" width="32.5" style="1" customWidth="1"/>
    <col min="6654" max="6654" width="24.33203125" style="1" customWidth="1"/>
    <col min="6655" max="6655" width="39.1640625" style="1" customWidth="1"/>
    <col min="6656" max="6656" width="9.1640625" style="1"/>
    <col min="6657" max="6657" width="25.33203125" style="1" bestFit="1" customWidth="1"/>
    <col min="6658" max="6905" width="9.1640625" style="1"/>
    <col min="6906" max="6906" width="8.1640625" style="1" customWidth="1"/>
    <col min="6907" max="6907" width="19.33203125" style="1" bestFit="1" customWidth="1"/>
    <col min="6908" max="6908" width="26.1640625" style="1" customWidth="1"/>
    <col min="6909" max="6909" width="32.5" style="1" customWidth="1"/>
    <col min="6910" max="6910" width="24.33203125" style="1" customWidth="1"/>
    <col min="6911" max="6911" width="39.1640625" style="1" customWidth="1"/>
    <col min="6912" max="6912" width="9.1640625" style="1"/>
    <col min="6913" max="6913" width="25.33203125" style="1" bestFit="1" customWidth="1"/>
    <col min="6914" max="7161" width="9.1640625" style="1"/>
    <col min="7162" max="7162" width="8.1640625" style="1" customWidth="1"/>
    <col min="7163" max="7163" width="19.33203125" style="1" bestFit="1" customWidth="1"/>
    <col min="7164" max="7164" width="26.1640625" style="1" customWidth="1"/>
    <col min="7165" max="7165" width="32.5" style="1" customWidth="1"/>
    <col min="7166" max="7166" width="24.33203125" style="1" customWidth="1"/>
    <col min="7167" max="7167" width="39.1640625" style="1" customWidth="1"/>
    <col min="7168" max="7168" width="9.1640625" style="1"/>
    <col min="7169" max="7169" width="25.33203125" style="1" bestFit="1" customWidth="1"/>
    <col min="7170" max="7417" width="9.1640625" style="1"/>
    <col min="7418" max="7418" width="8.1640625" style="1" customWidth="1"/>
    <col min="7419" max="7419" width="19.33203125" style="1" bestFit="1" customWidth="1"/>
    <col min="7420" max="7420" width="26.1640625" style="1" customWidth="1"/>
    <col min="7421" max="7421" width="32.5" style="1" customWidth="1"/>
    <col min="7422" max="7422" width="24.33203125" style="1" customWidth="1"/>
    <col min="7423" max="7423" width="39.1640625" style="1" customWidth="1"/>
    <col min="7424" max="7424" width="9.1640625" style="1"/>
    <col min="7425" max="7425" width="25.33203125" style="1" bestFit="1" customWidth="1"/>
    <col min="7426" max="7673" width="9.1640625" style="1"/>
    <col min="7674" max="7674" width="8.1640625" style="1" customWidth="1"/>
    <col min="7675" max="7675" width="19.33203125" style="1" bestFit="1" customWidth="1"/>
    <col min="7676" max="7676" width="26.1640625" style="1" customWidth="1"/>
    <col min="7677" max="7677" width="32.5" style="1" customWidth="1"/>
    <col min="7678" max="7678" width="24.33203125" style="1" customWidth="1"/>
    <col min="7679" max="7679" width="39.1640625" style="1" customWidth="1"/>
    <col min="7680" max="7680" width="9.1640625" style="1"/>
    <col min="7681" max="7681" width="25.33203125" style="1" bestFit="1" customWidth="1"/>
    <col min="7682" max="7929" width="9.1640625" style="1"/>
    <col min="7930" max="7930" width="8.1640625" style="1" customWidth="1"/>
    <col min="7931" max="7931" width="19.33203125" style="1" bestFit="1" customWidth="1"/>
    <col min="7932" max="7932" width="26.1640625" style="1" customWidth="1"/>
    <col min="7933" max="7933" width="32.5" style="1" customWidth="1"/>
    <col min="7934" max="7934" width="24.33203125" style="1" customWidth="1"/>
    <col min="7935" max="7935" width="39.1640625" style="1" customWidth="1"/>
    <col min="7936" max="7936" width="9.1640625" style="1"/>
    <col min="7937" max="7937" width="25.33203125" style="1" bestFit="1" customWidth="1"/>
    <col min="7938" max="8185" width="9.1640625" style="1"/>
    <col min="8186" max="8186" width="8.1640625" style="1" customWidth="1"/>
    <col min="8187" max="8187" width="19.33203125" style="1" bestFit="1" customWidth="1"/>
    <col min="8188" max="8188" width="26.1640625" style="1" customWidth="1"/>
    <col min="8189" max="8189" width="32.5" style="1" customWidth="1"/>
    <col min="8190" max="8190" width="24.33203125" style="1" customWidth="1"/>
    <col min="8191" max="8191" width="39.1640625" style="1" customWidth="1"/>
    <col min="8192" max="8192" width="9.1640625" style="1"/>
    <col min="8193" max="8193" width="25.33203125" style="1" bestFit="1" customWidth="1"/>
    <col min="8194" max="8441" width="9.1640625" style="1"/>
    <col min="8442" max="8442" width="8.1640625" style="1" customWidth="1"/>
    <col min="8443" max="8443" width="19.33203125" style="1" bestFit="1" customWidth="1"/>
    <col min="8444" max="8444" width="26.1640625" style="1" customWidth="1"/>
    <col min="8445" max="8445" width="32.5" style="1" customWidth="1"/>
    <col min="8446" max="8446" width="24.33203125" style="1" customWidth="1"/>
    <col min="8447" max="8447" width="39.1640625" style="1" customWidth="1"/>
    <col min="8448" max="8448" width="9.1640625" style="1"/>
    <col min="8449" max="8449" width="25.33203125" style="1" bestFit="1" customWidth="1"/>
    <col min="8450" max="8697" width="9.1640625" style="1"/>
    <col min="8698" max="8698" width="8.1640625" style="1" customWidth="1"/>
    <col min="8699" max="8699" width="19.33203125" style="1" bestFit="1" customWidth="1"/>
    <col min="8700" max="8700" width="26.1640625" style="1" customWidth="1"/>
    <col min="8701" max="8701" width="32.5" style="1" customWidth="1"/>
    <col min="8702" max="8702" width="24.33203125" style="1" customWidth="1"/>
    <col min="8703" max="8703" width="39.1640625" style="1" customWidth="1"/>
    <col min="8704" max="8704" width="9.1640625" style="1"/>
    <col min="8705" max="8705" width="25.33203125" style="1" bestFit="1" customWidth="1"/>
    <col min="8706" max="8953" width="9.1640625" style="1"/>
    <col min="8954" max="8954" width="8.1640625" style="1" customWidth="1"/>
    <col min="8955" max="8955" width="19.33203125" style="1" bestFit="1" customWidth="1"/>
    <col min="8956" max="8956" width="26.1640625" style="1" customWidth="1"/>
    <col min="8957" max="8957" width="32.5" style="1" customWidth="1"/>
    <col min="8958" max="8958" width="24.33203125" style="1" customWidth="1"/>
    <col min="8959" max="8959" width="39.1640625" style="1" customWidth="1"/>
    <col min="8960" max="8960" width="9.1640625" style="1"/>
    <col min="8961" max="8961" width="25.33203125" style="1" bestFit="1" customWidth="1"/>
    <col min="8962" max="9209" width="9.1640625" style="1"/>
    <col min="9210" max="9210" width="8.1640625" style="1" customWidth="1"/>
    <col min="9211" max="9211" width="19.33203125" style="1" bestFit="1" customWidth="1"/>
    <col min="9212" max="9212" width="26.1640625" style="1" customWidth="1"/>
    <col min="9213" max="9213" width="32.5" style="1" customWidth="1"/>
    <col min="9214" max="9214" width="24.33203125" style="1" customWidth="1"/>
    <col min="9215" max="9215" width="39.1640625" style="1" customWidth="1"/>
    <col min="9216" max="9216" width="9.1640625" style="1"/>
    <col min="9217" max="9217" width="25.33203125" style="1" bestFit="1" customWidth="1"/>
    <col min="9218" max="9465" width="9.1640625" style="1"/>
    <col min="9466" max="9466" width="8.1640625" style="1" customWidth="1"/>
    <col min="9467" max="9467" width="19.33203125" style="1" bestFit="1" customWidth="1"/>
    <col min="9468" max="9468" width="26.1640625" style="1" customWidth="1"/>
    <col min="9469" max="9469" width="32.5" style="1" customWidth="1"/>
    <col min="9470" max="9470" width="24.33203125" style="1" customWidth="1"/>
    <col min="9471" max="9471" width="39.1640625" style="1" customWidth="1"/>
    <col min="9472" max="9472" width="9.1640625" style="1"/>
    <col min="9473" max="9473" width="25.33203125" style="1" bestFit="1" customWidth="1"/>
    <col min="9474" max="9721" width="9.1640625" style="1"/>
    <col min="9722" max="9722" width="8.1640625" style="1" customWidth="1"/>
    <col min="9723" max="9723" width="19.33203125" style="1" bestFit="1" customWidth="1"/>
    <col min="9724" max="9724" width="26.1640625" style="1" customWidth="1"/>
    <col min="9725" max="9725" width="32.5" style="1" customWidth="1"/>
    <col min="9726" max="9726" width="24.33203125" style="1" customWidth="1"/>
    <col min="9727" max="9727" width="39.1640625" style="1" customWidth="1"/>
    <col min="9728" max="9728" width="9.1640625" style="1"/>
    <col min="9729" max="9729" width="25.33203125" style="1" bestFit="1" customWidth="1"/>
    <col min="9730" max="9977" width="9.1640625" style="1"/>
    <col min="9978" max="9978" width="8.1640625" style="1" customWidth="1"/>
    <col min="9979" max="9979" width="19.33203125" style="1" bestFit="1" customWidth="1"/>
    <col min="9980" max="9980" width="26.1640625" style="1" customWidth="1"/>
    <col min="9981" max="9981" width="32.5" style="1" customWidth="1"/>
    <col min="9982" max="9982" width="24.33203125" style="1" customWidth="1"/>
    <col min="9983" max="9983" width="39.1640625" style="1" customWidth="1"/>
    <col min="9984" max="9984" width="9.1640625" style="1"/>
    <col min="9985" max="9985" width="25.33203125" style="1" bestFit="1" customWidth="1"/>
    <col min="9986" max="10233" width="9.1640625" style="1"/>
    <col min="10234" max="10234" width="8.1640625" style="1" customWidth="1"/>
    <col min="10235" max="10235" width="19.33203125" style="1" bestFit="1" customWidth="1"/>
    <col min="10236" max="10236" width="26.1640625" style="1" customWidth="1"/>
    <col min="10237" max="10237" width="32.5" style="1" customWidth="1"/>
    <col min="10238" max="10238" width="24.33203125" style="1" customWidth="1"/>
    <col min="10239" max="10239" width="39.1640625" style="1" customWidth="1"/>
    <col min="10240" max="10240" width="9.1640625" style="1"/>
    <col min="10241" max="10241" width="25.33203125" style="1" bestFit="1" customWidth="1"/>
    <col min="10242" max="10489" width="9.1640625" style="1"/>
    <col min="10490" max="10490" width="8.1640625" style="1" customWidth="1"/>
    <col min="10491" max="10491" width="19.33203125" style="1" bestFit="1" customWidth="1"/>
    <col min="10492" max="10492" width="26.1640625" style="1" customWidth="1"/>
    <col min="10493" max="10493" width="32.5" style="1" customWidth="1"/>
    <col min="10494" max="10494" width="24.33203125" style="1" customWidth="1"/>
    <col min="10495" max="10495" width="39.1640625" style="1" customWidth="1"/>
    <col min="10496" max="10496" width="9.1640625" style="1"/>
    <col min="10497" max="10497" width="25.33203125" style="1" bestFit="1" customWidth="1"/>
    <col min="10498" max="10745" width="9.1640625" style="1"/>
    <col min="10746" max="10746" width="8.1640625" style="1" customWidth="1"/>
    <col min="10747" max="10747" width="19.33203125" style="1" bestFit="1" customWidth="1"/>
    <col min="10748" max="10748" width="26.1640625" style="1" customWidth="1"/>
    <col min="10749" max="10749" width="32.5" style="1" customWidth="1"/>
    <col min="10750" max="10750" width="24.33203125" style="1" customWidth="1"/>
    <col min="10751" max="10751" width="39.1640625" style="1" customWidth="1"/>
    <col min="10752" max="10752" width="9.1640625" style="1"/>
    <col min="10753" max="10753" width="25.33203125" style="1" bestFit="1" customWidth="1"/>
    <col min="10754" max="11001" width="9.1640625" style="1"/>
    <col min="11002" max="11002" width="8.1640625" style="1" customWidth="1"/>
    <col min="11003" max="11003" width="19.33203125" style="1" bestFit="1" customWidth="1"/>
    <col min="11004" max="11004" width="26.1640625" style="1" customWidth="1"/>
    <col min="11005" max="11005" width="32.5" style="1" customWidth="1"/>
    <col min="11006" max="11006" width="24.33203125" style="1" customWidth="1"/>
    <col min="11007" max="11007" width="39.1640625" style="1" customWidth="1"/>
    <col min="11008" max="11008" width="9.1640625" style="1"/>
    <col min="11009" max="11009" width="25.33203125" style="1" bestFit="1" customWidth="1"/>
    <col min="11010" max="11257" width="9.1640625" style="1"/>
    <col min="11258" max="11258" width="8.1640625" style="1" customWidth="1"/>
    <col min="11259" max="11259" width="19.33203125" style="1" bestFit="1" customWidth="1"/>
    <col min="11260" max="11260" width="26.1640625" style="1" customWidth="1"/>
    <col min="11261" max="11261" width="32.5" style="1" customWidth="1"/>
    <col min="11262" max="11262" width="24.33203125" style="1" customWidth="1"/>
    <col min="11263" max="11263" width="39.1640625" style="1" customWidth="1"/>
    <col min="11264" max="11264" width="9.1640625" style="1"/>
    <col min="11265" max="11265" width="25.33203125" style="1" bestFit="1" customWidth="1"/>
    <col min="11266" max="11513" width="9.1640625" style="1"/>
    <col min="11514" max="11514" width="8.1640625" style="1" customWidth="1"/>
    <col min="11515" max="11515" width="19.33203125" style="1" bestFit="1" customWidth="1"/>
    <col min="11516" max="11516" width="26.1640625" style="1" customWidth="1"/>
    <col min="11517" max="11517" width="32.5" style="1" customWidth="1"/>
    <col min="11518" max="11518" width="24.33203125" style="1" customWidth="1"/>
    <col min="11519" max="11519" width="39.1640625" style="1" customWidth="1"/>
    <col min="11520" max="11520" width="9.1640625" style="1"/>
    <col min="11521" max="11521" width="25.33203125" style="1" bestFit="1" customWidth="1"/>
    <col min="11522" max="11769" width="9.1640625" style="1"/>
    <col min="11770" max="11770" width="8.1640625" style="1" customWidth="1"/>
    <col min="11771" max="11771" width="19.33203125" style="1" bestFit="1" customWidth="1"/>
    <col min="11772" max="11772" width="26.1640625" style="1" customWidth="1"/>
    <col min="11773" max="11773" width="32.5" style="1" customWidth="1"/>
    <col min="11774" max="11774" width="24.33203125" style="1" customWidth="1"/>
    <col min="11775" max="11775" width="39.1640625" style="1" customWidth="1"/>
    <col min="11776" max="11776" width="9.1640625" style="1"/>
    <col min="11777" max="11777" width="25.33203125" style="1" bestFit="1" customWidth="1"/>
    <col min="11778" max="12025" width="9.1640625" style="1"/>
    <col min="12026" max="12026" width="8.1640625" style="1" customWidth="1"/>
    <col min="12027" max="12027" width="19.33203125" style="1" bestFit="1" customWidth="1"/>
    <col min="12028" max="12028" width="26.1640625" style="1" customWidth="1"/>
    <col min="12029" max="12029" width="32.5" style="1" customWidth="1"/>
    <col min="12030" max="12030" width="24.33203125" style="1" customWidth="1"/>
    <col min="12031" max="12031" width="39.1640625" style="1" customWidth="1"/>
    <col min="12032" max="12032" width="9.1640625" style="1"/>
    <col min="12033" max="12033" width="25.33203125" style="1" bestFit="1" customWidth="1"/>
    <col min="12034" max="12281" width="9.1640625" style="1"/>
    <col min="12282" max="12282" width="8.1640625" style="1" customWidth="1"/>
    <col min="12283" max="12283" width="19.33203125" style="1" bestFit="1" customWidth="1"/>
    <col min="12284" max="12284" width="26.1640625" style="1" customWidth="1"/>
    <col min="12285" max="12285" width="32.5" style="1" customWidth="1"/>
    <col min="12286" max="12286" width="24.33203125" style="1" customWidth="1"/>
    <col min="12287" max="12287" width="39.1640625" style="1" customWidth="1"/>
    <col min="12288" max="12288" width="9.1640625" style="1"/>
    <col min="12289" max="12289" width="25.33203125" style="1" bestFit="1" customWidth="1"/>
    <col min="12290" max="12537" width="9.1640625" style="1"/>
    <col min="12538" max="12538" width="8.1640625" style="1" customWidth="1"/>
    <col min="12539" max="12539" width="19.33203125" style="1" bestFit="1" customWidth="1"/>
    <col min="12540" max="12540" width="26.1640625" style="1" customWidth="1"/>
    <col min="12541" max="12541" width="32.5" style="1" customWidth="1"/>
    <col min="12542" max="12542" width="24.33203125" style="1" customWidth="1"/>
    <col min="12543" max="12543" width="39.1640625" style="1" customWidth="1"/>
    <col min="12544" max="12544" width="9.1640625" style="1"/>
    <col min="12545" max="12545" width="25.33203125" style="1" bestFit="1" customWidth="1"/>
    <col min="12546" max="12793" width="9.1640625" style="1"/>
    <col min="12794" max="12794" width="8.1640625" style="1" customWidth="1"/>
    <col min="12795" max="12795" width="19.33203125" style="1" bestFit="1" customWidth="1"/>
    <col min="12796" max="12796" width="26.1640625" style="1" customWidth="1"/>
    <col min="12797" max="12797" width="32.5" style="1" customWidth="1"/>
    <col min="12798" max="12798" width="24.33203125" style="1" customWidth="1"/>
    <col min="12799" max="12799" width="39.1640625" style="1" customWidth="1"/>
    <col min="12800" max="12800" width="9.1640625" style="1"/>
    <col min="12801" max="12801" width="25.33203125" style="1" bestFit="1" customWidth="1"/>
    <col min="12802" max="13049" width="9.1640625" style="1"/>
    <col min="13050" max="13050" width="8.1640625" style="1" customWidth="1"/>
    <col min="13051" max="13051" width="19.33203125" style="1" bestFit="1" customWidth="1"/>
    <col min="13052" max="13052" width="26.1640625" style="1" customWidth="1"/>
    <col min="13053" max="13053" width="32.5" style="1" customWidth="1"/>
    <col min="13054" max="13054" width="24.33203125" style="1" customWidth="1"/>
    <col min="13055" max="13055" width="39.1640625" style="1" customWidth="1"/>
    <col min="13056" max="13056" width="9.1640625" style="1"/>
    <col min="13057" max="13057" width="25.33203125" style="1" bestFit="1" customWidth="1"/>
    <col min="13058" max="13305" width="9.1640625" style="1"/>
    <col min="13306" max="13306" width="8.1640625" style="1" customWidth="1"/>
    <col min="13307" max="13307" width="19.33203125" style="1" bestFit="1" customWidth="1"/>
    <col min="13308" max="13308" width="26.1640625" style="1" customWidth="1"/>
    <col min="13309" max="13309" width="32.5" style="1" customWidth="1"/>
    <col min="13310" max="13310" width="24.33203125" style="1" customWidth="1"/>
    <col min="13311" max="13311" width="39.1640625" style="1" customWidth="1"/>
    <col min="13312" max="13312" width="9.1640625" style="1"/>
    <col min="13313" max="13313" width="25.33203125" style="1" bestFit="1" customWidth="1"/>
    <col min="13314" max="13561" width="9.1640625" style="1"/>
    <col min="13562" max="13562" width="8.1640625" style="1" customWidth="1"/>
    <col min="13563" max="13563" width="19.33203125" style="1" bestFit="1" customWidth="1"/>
    <col min="13564" max="13564" width="26.1640625" style="1" customWidth="1"/>
    <col min="13565" max="13565" width="32.5" style="1" customWidth="1"/>
    <col min="13566" max="13566" width="24.33203125" style="1" customWidth="1"/>
    <col min="13567" max="13567" width="39.1640625" style="1" customWidth="1"/>
    <col min="13568" max="13568" width="9.1640625" style="1"/>
    <col min="13569" max="13569" width="25.33203125" style="1" bestFit="1" customWidth="1"/>
    <col min="13570" max="13817" width="9.1640625" style="1"/>
    <col min="13818" max="13818" width="8.1640625" style="1" customWidth="1"/>
    <col min="13819" max="13819" width="19.33203125" style="1" bestFit="1" customWidth="1"/>
    <col min="13820" max="13820" width="26.1640625" style="1" customWidth="1"/>
    <col min="13821" max="13821" width="32.5" style="1" customWidth="1"/>
    <col min="13822" max="13822" width="24.33203125" style="1" customWidth="1"/>
    <col min="13823" max="13823" width="39.1640625" style="1" customWidth="1"/>
    <col min="13824" max="13824" width="9.1640625" style="1"/>
    <col min="13825" max="13825" width="25.33203125" style="1" bestFit="1" customWidth="1"/>
    <col min="13826" max="14073" width="9.1640625" style="1"/>
    <col min="14074" max="14074" width="8.1640625" style="1" customWidth="1"/>
    <col min="14075" max="14075" width="19.33203125" style="1" bestFit="1" customWidth="1"/>
    <col min="14076" max="14076" width="26.1640625" style="1" customWidth="1"/>
    <col min="14077" max="14077" width="32.5" style="1" customWidth="1"/>
    <col min="14078" max="14078" width="24.33203125" style="1" customWidth="1"/>
    <col min="14079" max="14079" width="39.1640625" style="1" customWidth="1"/>
    <col min="14080" max="14080" width="9.1640625" style="1"/>
    <col min="14081" max="14081" width="25.33203125" style="1" bestFit="1" customWidth="1"/>
    <col min="14082" max="14329" width="9.1640625" style="1"/>
    <col min="14330" max="14330" width="8.1640625" style="1" customWidth="1"/>
    <col min="14331" max="14331" width="19.33203125" style="1" bestFit="1" customWidth="1"/>
    <col min="14332" max="14332" width="26.1640625" style="1" customWidth="1"/>
    <col min="14333" max="14333" width="32.5" style="1" customWidth="1"/>
    <col min="14334" max="14334" width="24.33203125" style="1" customWidth="1"/>
    <col min="14335" max="14335" width="39.1640625" style="1" customWidth="1"/>
    <col min="14336" max="14336" width="9.1640625" style="1"/>
    <col min="14337" max="14337" width="25.33203125" style="1" bestFit="1" customWidth="1"/>
    <col min="14338" max="14585" width="9.1640625" style="1"/>
    <col min="14586" max="14586" width="8.1640625" style="1" customWidth="1"/>
    <col min="14587" max="14587" width="19.33203125" style="1" bestFit="1" customWidth="1"/>
    <col min="14588" max="14588" width="26.1640625" style="1" customWidth="1"/>
    <col min="14589" max="14589" width="32.5" style="1" customWidth="1"/>
    <col min="14590" max="14590" width="24.33203125" style="1" customWidth="1"/>
    <col min="14591" max="14591" width="39.1640625" style="1" customWidth="1"/>
    <col min="14592" max="14592" width="9.1640625" style="1"/>
    <col min="14593" max="14593" width="25.33203125" style="1" bestFit="1" customWidth="1"/>
    <col min="14594" max="14841" width="9.1640625" style="1"/>
    <col min="14842" max="14842" width="8.1640625" style="1" customWidth="1"/>
    <col min="14843" max="14843" width="19.33203125" style="1" bestFit="1" customWidth="1"/>
    <col min="14844" max="14844" width="26.1640625" style="1" customWidth="1"/>
    <col min="14845" max="14845" width="32.5" style="1" customWidth="1"/>
    <col min="14846" max="14846" width="24.33203125" style="1" customWidth="1"/>
    <col min="14847" max="14847" width="39.1640625" style="1" customWidth="1"/>
    <col min="14848" max="14848" width="9.1640625" style="1"/>
    <col min="14849" max="14849" width="25.33203125" style="1" bestFit="1" customWidth="1"/>
    <col min="14850" max="15097" width="9.1640625" style="1"/>
    <col min="15098" max="15098" width="8.1640625" style="1" customWidth="1"/>
    <col min="15099" max="15099" width="19.33203125" style="1" bestFit="1" customWidth="1"/>
    <col min="15100" max="15100" width="26.1640625" style="1" customWidth="1"/>
    <col min="15101" max="15101" width="32.5" style="1" customWidth="1"/>
    <col min="15102" max="15102" width="24.33203125" style="1" customWidth="1"/>
    <col min="15103" max="15103" width="39.1640625" style="1" customWidth="1"/>
    <col min="15104" max="15104" width="9.1640625" style="1"/>
    <col min="15105" max="15105" width="25.33203125" style="1" bestFit="1" customWidth="1"/>
    <col min="15106" max="15353" width="9.1640625" style="1"/>
    <col min="15354" max="15354" width="8.1640625" style="1" customWidth="1"/>
    <col min="15355" max="15355" width="19.33203125" style="1" bestFit="1" customWidth="1"/>
    <col min="15356" max="15356" width="26.1640625" style="1" customWidth="1"/>
    <col min="15357" max="15357" width="32.5" style="1" customWidth="1"/>
    <col min="15358" max="15358" width="24.33203125" style="1" customWidth="1"/>
    <col min="15359" max="15359" width="39.1640625" style="1" customWidth="1"/>
    <col min="15360" max="15360" width="9.1640625" style="1"/>
    <col min="15361" max="15361" width="25.33203125" style="1" bestFit="1" customWidth="1"/>
    <col min="15362" max="15609" width="9.1640625" style="1"/>
    <col min="15610" max="15610" width="8.1640625" style="1" customWidth="1"/>
    <col min="15611" max="15611" width="19.33203125" style="1" bestFit="1" customWidth="1"/>
    <col min="15612" max="15612" width="26.1640625" style="1" customWidth="1"/>
    <col min="15613" max="15613" width="32.5" style="1" customWidth="1"/>
    <col min="15614" max="15614" width="24.33203125" style="1" customWidth="1"/>
    <col min="15615" max="15615" width="39.1640625" style="1" customWidth="1"/>
    <col min="15616" max="15616" width="9.1640625" style="1"/>
    <col min="15617" max="15617" width="25.33203125" style="1" bestFit="1" customWidth="1"/>
    <col min="15618" max="15865" width="9.1640625" style="1"/>
    <col min="15866" max="15866" width="8.1640625" style="1" customWidth="1"/>
    <col min="15867" max="15867" width="19.33203125" style="1" bestFit="1" customWidth="1"/>
    <col min="15868" max="15868" width="26.1640625" style="1" customWidth="1"/>
    <col min="15869" max="15869" width="32.5" style="1" customWidth="1"/>
    <col min="15870" max="15870" width="24.33203125" style="1" customWidth="1"/>
    <col min="15871" max="15871" width="39.1640625" style="1" customWidth="1"/>
    <col min="15872" max="15872" width="9.1640625" style="1"/>
    <col min="15873" max="15873" width="25.33203125" style="1" bestFit="1" customWidth="1"/>
    <col min="15874" max="16121" width="9.1640625" style="1"/>
    <col min="16122" max="16122" width="8.1640625" style="1" customWidth="1"/>
    <col min="16123" max="16123" width="19.33203125" style="1" bestFit="1" customWidth="1"/>
    <col min="16124" max="16124" width="26.1640625" style="1" customWidth="1"/>
    <col min="16125" max="16125" width="32.5" style="1" customWidth="1"/>
    <col min="16126" max="16126" width="24.33203125" style="1" customWidth="1"/>
    <col min="16127" max="16127" width="39.1640625" style="1" customWidth="1"/>
    <col min="16128" max="16128" width="9.1640625" style="1"/>
    <col min="16129" max="16129" width="25.33203125" style="1" bestFit="1" customWidth="1"/>
    <col min="16130" max="16384" width="9.1640625" style="1"/>
  </cols>
  <sheetData>
    <row r="1" spans="1:6" ht="16" x14ac:dyDescent="0.2">
      <c r="A1" s="151" t="s">
        <v>172</v>
      </c>
      <c r="B1" s="151"/>
      <c r="C1" s="151"/>
      <c r="D1" s="151"/>
      <c r="E1" s="151"/>
      <c r="F1" s="151"/>
    </row>
    <row r="2" spans="1:6" x14ac:dyDescent="0.2">
      <c r="A2" s="13"/>
      <c r="B2" s="154" t="s">
        <v>3</v>
      </c>
      <c r="C2" s="154"/>
      <c r="D2" s="7"/>
      <c r="E2" s="59" t="s">
        <v>140</v>
      </c>
      <c r="F2" s="59" t="s">
        <v>141</v>
      </c>
    </row>
    <row r="3" spans="1:6" x14ac:dyDescent="0.2">
      <c r="A3" s="9">
        <v>41000</v>
      </c>
      <c r="C3" s="149" t="s">
        <v>4</v>
      </c>
      <c r="D3" s="150"/>
      <c r="E3" s="39"/>
      <c r="F3" s="39"/>
    </row>
    <row r="4" spans="1:6" ht="12" x14ac:dyDescent="0.2">
      <c r="A4" s="9">
        <v>41100</v>
      </c>
      <c r="D4" s="1" t="s">
        <v>5</v>
      </c>
      <c r="E4" s="36"/>
      <c r="F4" s="36"/>
    </row>
    <row r="5" spans="1:6" ht="12" x14ac:dyDescent="0.2">
      <c r="A5" s="9">
        <v>41200</v>
      </c>
      <c r="D5" s="1" t="s">
        <v>6</v>
      </c>
      <c r="E5" s="43" t="s">
        <v>65</v>
      </c>
      <c r="F5" s="43" t="s">
        <v>65</v>
      </c>
    </row>
    <row r="6" spans="1:6" ht="12" x14ac:dyDescent="0.2">
      <c r="A6" s="9">
        <v>41300</v>
      </c>
      <c r="D6" s="1" t="s">
        <v>7</v>
      </c>
      <c r="E6" s="43"/>
      <c r="F6" s="43"/>
    </row>
    <row r="7" spans="1:6" ht="12" x14ac:dyDescent="0.2">
      <c r="A7" s="9">
        <v>41400</v>
      </c>
      <c r="D7" s="1" t="s">
        <v>8</v>
      </c>
      <c r="E7" s="43"/>
      <c r="F7" s="43"/>
    </row>
    <row r="8" spans="1:6" ht="12" x14ac:dyDescent="0.2">
      <c r="A8" s="9">
        <v>41500</v>
      </c>
      <c r="D8" s="1" t="s">
        <v>9</v>
      </c>
      <c r="E8" s="43"/>
      <c r="F8" s="43"/>
    </row>
    <row r="9" spans="1:6" ht="12" x14ac:dyDescent="0.2">
      <c r="A9" s="9">
        <v>41600</v>
      </c>
      <c r="D9" s="1" t="s">
        <v>10</v>
      </c>
      <c r="E9" s="43"/>
      <c r="F9" s="43"/>
    </row>
    <row r="10" spans="1:6" x14ac:dyDescent="0.2">
      <c r="A10" s="9">
        <v>41000</v>
      </c>
      <c r="C10" s="155" t="s">
        <v>11</v>
      </c>
      <c r="D10" s="156"/>
      <c r="E10" s="33">
        <f>SUM(E4:E9)</f>
        <v>0</v>
      </c>
      <c r="F10" s="33">
        <f>SUM(F4:F9)</f>
        <v>0</v>
      </c>
    </row>
    <row r="11" spans="1:6" x14ac:dyDescent="0.2">
      <c r="A11" s="9">
        <v>42000</v>
      </c>
      <c r="C11" s="145" t="s">
        <v>12</v>
      </c>
      <c r="D11" s="146"/>
      <c r="E11" s="39"/>
      <c r="F11" s="39"/>
    </row>
    <row r="12" spans="1:6" ht="12" x14ac:dyDescent="0.2">
      <c r="A12" s="9">
        <v>42100</v>
      </c>
      <c r="D12" s="1" t="s">
        <v>5</v>
      </c>
      <c r="E12" s="43"/>
      <c r="F12" s="43"/>
    </row>
    <row r="13" spans="1:6" ht="12" x14ac:dyDescent="0.2">
      <c r="A13" s="9">
        <v>42200</v>
      </c>
      <c r="D13" s="1" t="s">
        <v>6</v>
      </c>
      <c r="E13" s="43"/>
      <c r="F13" s="43"/>
    </row>
    <row r="14" spans="1:6" ht="12" x14ac:dyDescent="0.2">
      <c r="A14" s="9">
        <v>42300</v>
      </c>
      <c r="D14" s="1" t="s">
        <v>8</v>
      </c>
      <c r="E14" s="43"/>
      <c r="F14" s="43"/>
    </row>
    <row r="15" spans="1:6" ht="12" x14ac:dyDescent="0.2">
      <c r="A15" s="9">
        <v>42400</v>
      </c>
      <c r="D15" s="1" t="s">
        <v>9</v>
      </c>
      <c r="E15" s="43"/>
      <c r="F15" s="43"/>
    </row>
    <row r="16" spans="1:6" ht="12" x14ac:dyDescent="0.2">
      <c r="A16" s="9">
        <v>42500</v>
      </c>
      <c r="D16" s="1" t="s">
        <v>10</v>
      </c>
      <c r="E16" s="43"/>
      <c r="F16" s="43"/>
    </row>
    <row r="17" spans="1:6" x14ac:dyDescent="0.2">
      <c r="A17" s="9">
        <v>42000</v>
      </c>
      <c r="C17" s="155" t="s">
        <v>13</v>
      </c>
      <c r="D17" s="156"/>
      <c r="E17" s="33">
        <f>SUM(E11:E16)</f>
        <v>0</v>
      </c>
      <c r="F17" s="33">
        <f>SUM(F11:F16)</f>
        <v>0</v>
      </c>
    </row>
    <row r="18" spans="1:6" x14ac:dyDescent="0.2">
      <c r="A18" s="9">
        <v>43000</v>
      </c>
      <c r="C18" s="152" t="s">
        <v>14</v>
      </c>
      <c r="D18" s="153"/>
      <c r="E18" s="43"/>
      <c r="F18" s="43"/>
    </row>
    <row r="19" spans="1:6" x14ac:dyDescent="0.2">
      <c r="B19" s="40" t="s">
        <v>15</v>
      </c>
      <c r="C19" s="41"/>
      <c r="D19" s="42"/>
      <c r="E19" s="33">
        <f>E10+E17+E18</f>
        <v>0</v>
      </c>
      <c r="F19" s="33">
        <f>F10+F17+F18</f>
        <v>0</v>
      </c>
    </row>
    <row r="20" spans="1:6" s="12" customFormat="1" ht="4.5" customHeight="1" x14ac:dyDescent="0.2">
      <c r="B20" s="17"/>
      <c r="E20" s="28"/>
      <c r="F20" s="28"/>
    </row>
    <row r="21" spans="1:6" x14ac:dyDescent="0.2">
      <c r="A21" s="13"/>
      <c r="B21" s="137" t="s">
        <v>16</v>
      </c>
      <c r="C21" s="137"/>
      <c r="D21" s="137"/>
      <c r="E21" s="37"/>
      <c r="F21" s="37"/>
    </row>
    <row r="22" spans="1:6" x14ac:dyDescent="0.2">
      <c r="A22" s="9">
        <v>51000</v>
      </c>
      <c r="C22" s="149" t="s">
        <v>17</v>
      </c>
      <c r="D22" s="150"/>
      <c r="E22" s="39"/>
      <c r="F22" s="39"/>
    </row>
    <row r="23" spans="1:6" ht="12" x14ac:dyDescent="0.2">
      <c r="A23" s="9">
        <v>51100</v>
      </c>
      <c r="C23" s="1"/>
      <c r="D23" s="26" t="s">
        <v>18</v>
      </c>
      <c r="E23" s="43"/>
      <c r="F23" s="43"/>
    </row>
    <row r="24" spans="1:6" ht="12" x14ac:dyDescent="0.2">
      <c r="A24" s="9">
        <v>51200</v>
      </c>
      <c r="C24" s="1"/>
      <c r="D24" s="26" t="s">
        <v>19</v>
      </c>
      <c r="E24" s="43"/>
      <c r="F24" s="43"/>
    </row>
    <row r="25" spans="1:6" ht="12" x14ac:dyDescent="0.2">
      <c r="A25" s="9">
        <v>51300</v>
      </c>
      <c r="C25" s="1"/>
      <c r="D25" s="26" t="s">
        <v>20</v>
      </c>
      <c r="E25" s="43"/>
      <c r="F25" s="43"/>
    </row>
    <row r="26" spans="1:6" ht="12" x14ac:dyDescent="0.2">
      <c r="A26" s="9">
        <v>51400</v>
      </c>
      <c r="C26" s="1"/>
      <c r="D26" s="26" t="s">
        <v>21</v>
      </c>
      <c r="E26" s="43"/>
      <c r="F26" s="43"/>
    </row>
    <row r="27" spans="1:6" ht="12" x14ac:dyDescent="0.2">
      <c r="A27" s="9">
        <v>51500</v>
      </c>
      <c r="C27" s="1"/>
      <c r="D27" s="26" t="s">
        <v>22</v>
      </c>
      <c r="E27" s="43"/>
      <c r="F27" s="43"/>
    </row>
    <row r="28" spans="1:6" ht="12" x14ac:dyDescent="0.2">
      <c r="A28" s="9">
        <v>51600</v>
      </c>
      <c r="C28" s="1"/>
      <c r="D28" s="26" t="s">
        <v>23</v>
      </c>
      <c r="E28" s="43"/>
      <c r="F28" s="43"/>
    </row>
    <row r="29" spans="1:6" ht="12" x14ac:dyDescent="0.2">
      <c r="A29" s="9">
        <v>51700</v>
      </c>
      <c r="C29" s="1"/>
      <c r="D29" s="26" t="s">
        <v>24</v>
      </c>
      <c r="E29" s="43"/>
      <c r="F29" s="43"/>
    </row>
    <row r="30" spans="1:6" x14ac:dyDescent="0.2">
      <c r="A30" s="9">
        <v>51000</v>
      </c>
      <c r="C30" s="155" t="s">
        <v>25</v>
      </c>
      <c r="D30" s="156"/>
      <c r="E30" s="33">
        <f>SUM(E23:E29)</f>
        <v>0</v>
      </c>
      <c r="F30" s="33">
        <f>SUM(F23:F29)</f>
        <v>0</v>
      </c>
    </row>
    <row r="31" spans="1:6" x14ac:dyDescent="0.2">
      <c r="A31" s="9">
        <v>52000</v>
      </c>
      <c r="C31" s="152" t="s">
        <v>26</v>
      </c>
      <c r="D31" s="153"/>
      <c r="E31" s="43"/>
      <c r="F31" s="43"/>
    </row>
    <row r="32" spans="1:6" x14ac:dyDescent="0.2">
      <c r="B32" s="143" t="s">
        <v>27</v>
      </c>
      <c r="C32" s="143"/>
      <c r="D32" s="144"/>
      <c r="E32" s="33">
        <f>E30+E31</f>
        <v>0</v>
      </c>
      <c r="F32" s="33">
        <f>F30+F31</f>
        <v>0</v>
      </c>
    </row>
    <row r="33" spans="1:6" x14ac:dyDescent="0.2">
      <c r="B33" s="31"/>
      <c r="C33" s="31"/>
      <c r="D33" s="32"/>
      <c r="E33" s="21"/>
      <c r="F33" s="21"/>
    </row>
    <row r="34" spans="1:6" x14ac:dyDescent="0.2">
      <c r="A34" s="13"/>
      <c r="B34" s="137" t="s">
        <v>28</v>
      </c>
      <c r="C34" s="137"/>
      <c r="D34" s="138"/>
      <c r="E34" s="33">
        <f>E19-E32</f>
        <v>0</v>
      </c>
      <c r="F34" s="33">
        <f>F19-F32</f>
        <v>0</v>
      </c>
    </row>
    <row r="35" spans="1:6" s="12" customFormat="1" ht="3.75" customHeight="1" x14ac:dyDescent="0.2">
      <c r="B35" s="17"/>
      <c r="E35" s="34"/>
      <c r="F35" s="34"/>
    </row>
    <row r="36" spans="1:6" x14ac:dyDescent="0.2">
      <c r="A36" s="13"/>
      <c r="B36" s="137" t="s">
        <v>29</v>
      </c>
      <c r="C36" s="137"/>
      <c r="D36" s="137"/>
      <c r="E36" s="37"/>
      <c r="F36" s="37"/>
    </row>
    <row r="37" spans="1:6" x14ac:dyDescent="0.2">
      <c r="A37" s="9">
        <v>61000</v>
      </c>
      <c r="C37" s="149" t="s">
        <v>30</v>
      </c>
      <c r="D37" s="150"/>
      <c r="E37" s="39"/>
      <c r="F37" s="39"/>
    </row>
    <row r="38" spans="1:6" ht="12" x14ac:dyDescent="0.2">
      <c r="A38" s="9">
        <v>61100</v>
      </c>
      <c r="D38" s="55" t="s">
        <v>31</v>
      </c>
      <c r="E38" s="39"/>
      <c r="F38" s="39"/>
    </row>
    <row r="39" spans="1:6" ht="12" x14ac:dyDescent="0.2">
      <c r="A39" s="9">
        <v>61110</v>
      </c>
      <c r="D39" s="23" t="s">
        <v>32</v>
      </c>
      <c r="E39" s="43"/>
      <c r="F39" s="43"/>
    </row>
    <row r="40" spans="1:6" ht="12" x14ac:dyDescent="0.2">
      <c r="A40" s="9">
        <v>61120</v>
      </c>
      <c r="D40" s="23" t="s">
        <v>33</v>
      </c>
      <c r="E40" s="43"/>
      <c r="F40" s="43"/>
    </row>
    <row r="41" spans="1:6" ht="12" x14ac:dyDescent="0.2">
      <c r="A41" s="9">
        <v>61130</v>
      </c>
      <c r="D41" s="23" t="s">
        <v>34</v>
      </c>
      <c r="E41" s="43"/>
      <c r="F41" s="43"/>
    </row>
    <row r="42" spans="1:6" ht="12" x14ac:dyDescent="0.2">
      <c r="A42" s="9">
        <v>61140</v>
      </c>
      <c r="D42" s="23" t="s">
        <v>35</v>
      </c>
      <c r="E42" s="43"/>
      <c r="F42" s="43"/>
    </row>
    <row r="43" spans="1:6" ht="12" x14ac:dyDescent="0.2">
      <c r="A43" s="9">
        <v>61100</v>
      </c>
      <c r="D43" s="53" t="s">
        <v>36</v>
      </c>
      <c r="E43" s="33">
        <f>SUM(E39:E42)</f>
        <v>0</v>
      </c>
      <c r="F43" s="33">
        <f>SUM(F39:F42)</f>
        <v>0</v>
      </c>
    </row>
    <row r="44" spans="1:6" ht="12" x14ac:dyDescent="0.2">
      <c r="A44" s="9">
        <v>61200</v>
      </c>
      <c r="D44" s="1" t="s">
        <v>37</v>
      </c>
      <c r="E44" s="43"/>
      <c r="F44" s="43"/>
    </row>
    <row r="45" spans="1:6" ht="12" x14ac:dyDescent="0.2">
      <c r="A45" s="9">
        <v>61300</v>
      </c>
      <c r="D45" s="1" t="s">
        <v>38</v>
      </c>
      <c r="E45" s="43"/>
      <c r="F45" s="43"/>
    </row>
    <row r="46" spans="1:6" ht="12" x14ac:dyDescent="0.2">
      <c r="A46" s="9">
        <v>61400</v>
      </c>
      <c r="C46" s="1"/>
      <c r="D46" s="55" t="s">
        <v>39</v>
      </c>
      <c r="E46" s="39"/>
      <c r="F46" s="39"/>
    </row>
    <row r="47" spans="1:6" ht="12" x14ac:dyDescent="0.2">
      <c r="A47" s="9">
        <v>61410</v>
      </c>
      <c r="D47" s="23" t="s">
        <v>40</v>
      </c>
      <c r="E47" s="43"/>
      <c r="F47" s="43"/>
    </row>
    <row r="48" spans="1:6" ht="12" x14ac:dyDescent="0.2">
      <c r="A48" s="9">
        <v>61420</v>
      </c>
      <c r="D48" s="23" t="s">
        <v>41</v>
      </c>
      <c r="E48" s="43"/>
      <c r="F48" s="43"/>
    </row>
    <row r="49" spans="1:6" ht="12" x14ac:dyDescent="0.2">
      <c r="A49" s="9">
        <v>61430</v>
      </c>
      <c r="D49" s="23" t="s">
        <v>42</v>
      </c>
      <c r="E49" s="43"/>
      <c r="F49" s="43"/>
    </row>
    <row r="50" spans="1:6" ht="12" x14ac:dyDescent="0.2">
      <c r="A50" s="9">
        <v>61440</v>
      </c>
      <c r="D50" s="23" t="s">
        <v>43</v>
      </c>
      <c r="E50" s="43"/>
      <c r="F50" s="43"/>
    </row>
    <row r="51" spans="1:6" ht="12" x14ac:dyDescent="0.2">
      <c r="A51" s="9">
        <v>61400</v>
      </c>
      <c r="D51" s="53" t="s">
        <v>44</v>
      </c>
      <c r="E51" s="33">
        <f>SUM(E47:E50)</f>
        <v>0</v>
      </c>
      <c r="F51" s="33">
        <f>SUM(F47:F50)</f>
        <v>0</v>
      </c>
    </row>
    <row r="52" spans="1:6" x14ac:dyDescent="0.2">
      <c r="A52" s="9">
        <v>61000</v>
      </c>
      <c r="C52" s="147" t="s">
        <v>45</v>
      </c>
      <c r="D52" s="148"/>
      <c r="E52" s="33">
        <f>E43+E44+E45+E51</f>
        <v>0</v>
      </c>
      <c r="F52" s="33">
        <f>F43+F44+F45+F51</f>
        <v>0</v>
      </c>
    </row>
    <row r="53" spans="1:6" x14ac:dyDescent="0.2">
      <c r="A53" s="9">
        <v>62000</v>
      </c>
      <c r="C53" s="51" t="s">
        <v>46</v>
      </c>
      <c r="D53" s="52"/>
      <c r="E53" s="39"/>
      <c r="F53" s="39"/>
    </row>
    <row r="54" spans="1:6" ht="12" x14ac:dyDescent="0.2">
      <c r="A54" s="9">
        <v>62160</v>
      </c>
      <c r="C54" s="1"/>
      <c r="D54" s="55" t="s">
        <v>47</v>
      </c>
      <c r="E54" s="39"/>
      <c r="F54" s="39"/>
    </row>
    <row r="55" spans="1:6" ht="12" x14ac:dyDescent="0.2">
      <c r="A55" s="9">
        <v>62170</v>
      </c>
      <c r="C55" s="1"/>
      <c r="D55" s="23" t="s">
        <v>48</v>
      </c>
      <c r="E55" s="43"/>
      <c r="F55" s="43"/>
    </row>
    <row r="56" spans="1:6" ht="12" x14ac:dyDescent="0.2">
      <c r="A56" s="9">
        <v>62180</v>
      </c>
      <c r="D56" s="22" t="s">
        <v>49</v>
      </c>
      <c r="E56" s="43"/>
      <c r="F56" s="43"/>
    </row>
    <row r="57" spans="1:6" ht="12" x14ac:dyDescent="0.2">
      <c r="A57" s="9">
        <v>62100</v>
      </c>
      <c r="D57" s="22" t="s">
        <v>50</v>
      </c>
      <c r="E57" s="43"/>
      <c r="F57" s="43"/>
    </row>
    <row r="58" spans="1:6" ht="12" x14ac:dyDescent="0.2">
      <c r="A58" s="9">
        <v>62200</v>
      </c>
      <c r="D58" s="22" t="s">
        <v>51</v>
      </c>
      <c r="E58" s="43"/>
      <c r="F58" s="43"/>
    </row>
    <row r="59" spans="1:6" ht="12" x14ac:dyDescent="0.2">
      <c r="A59" s="9">
        <v>62210</v>
      </c>
      <c r="D59" s="23" t="s">
        <v>52</v>
      </c>
      <c r="E59" s="43"/>
      <c r="F59" s="43"/>
    </row>
    <row r="60" spans="1:6" ht="12" x14ac:dyDescent="0.2">
      <c r="A60" s="9">
        <v>62220</v>
      </c>
      <c r="D60" s="22" t="s">
        <v>53</v>
      </c>
      <c r="E60" s="43"/>
      <c r="F60" s="43"/>
    </row>
    <row r="61" spans="1:6" ht="12" x14ac:dyDescent="0.2">
      <c r="A61" s="9">
        <v>62230</v>
      </c>
      <c r="D61" s="22" t="s">
        <v>54</v>
      </c>
      <c r="E61" s="43"/>
      <c r="F61" s="43"/>
    </row>
    <row r="62" spans="1:6" ht="12" x14ac:dyDescent="0.2">
      <c r="A62" s="9">
        <v>62240</v>
      </c>
      <c r="D62" s="22" t="s">
        <v>55</v>
      </c>
      <c r="E62" s="43"/>
      <c r="F62" s="43"/>
    </row>
    <row r="63" spans="1:6" ht="12" x14ac:dyDescent="0.2">
      <c r="A63" s="9">
        <v>62200</v>
      </c>
      <c r="D63" s="54" t="s">
        <v>56</v>
      </c>
      <c r="E63" s="33">
        <f>SUM(E55:E62)</f>
        <v>0</v>
      </c>
      <c r="F63" s="33">
        <f>SUM(F55:F62)</f>
        <v>0</v>
      </c>
    </row>
    <row r="64" spans="1:6" x14ac:dyDescent="0.2">
      <c r="A64" s="9">
        <v>62100</v>
      </c>
      <c r="D64" s="56" t="s">
        <v>57</v>
      </c>
      <c r="E64" s="39"/>
      <c r="F64" s="39"/>
    </row>
    <row r="65" spans="1:6" ht="12" x14ac:dyDescent="0.2">
      <c r="A65" s="9">
        <v>62110</v>
      </c>
      <c r="C65" s="1"/>
      <c r="D65" s="23" t="s">
        <v>58</v>
      </c>
      <c r="E65" s="43"/>
      <c r="F65" s="43"/>
    </row>
    <row r="66" spans="1:6" ht="12" x14ac:dyDescent="0.2">
      <c r="A66" s="9">
        <v>62120</v>
      </c>
      <c r="C66" s="1"/>
      <c r="D66" s="23" t="s">
        <v>59</v>
      </c>
      <c r="E66" s="43"/>
      <c r="F66" s="43"/>
    </row>
    <row r="67" spans="1:6" ht="12" x14ac:dyDescent="0.2">
      <c r="A67" s="9">
        <v>62130</v>
      </c>
      <c r="C67" s="1"/>
      <c r="D67" s="23" t="s">
        <v>60</v>
      </c>
      <c r="E67" s="43"/>
      <c r="F67" s="43"/>
    </row>
    <row r="68" spans="1:6" ht="12" x14ac:dyDescent="0.2">
      <c r="A68" s="9">
        <v>62140</v>
      </c>
      <c r="C68" s="1"/>
      <c r="D68" s="23" t="s">
        <v>61</v>
      </c>
      <c r="E68" s="43"/>
      <c r="F68" s="43"/>
    </row>
    <row r="69" spans="1:6" ht="12" x14ac:dyDescent="0.2">
      <c r="A69" s="9">
        <v>62150</v>
      </c>
      <c r="C69" s="1"/>
      <c r="D69" s="54" t="s">
        <v>62</v>
      </c>
      <c r="E69" s="33">
        <f>SUM(E65:E68)</f>
        <v>0</v>
      </c>
      <c r="F69" s="33">
        <f>SUM(F65:F68)</f>
        <v>0</v>
      </c>
    </row>
    <row r="70" spans="1:6" x14ac:dyDescent="0.2">
      <c r="A70" s="9">
        <v>62000</v>
      </c>
      <c r="C70" s="147" t="s">
        <v>63</v>
      </c>
      <c r="D70" s="148"/>
      <c r="E70" s="33">
        <f>E69+E63</f>
        <v>0</v>
      </c>
      <c r="F70" s="33">
        <f>F69+F63</f>
        <v>0</v>
      </c>
    </row>
    <row r="71" spans="1:6" x14ac:dyDescent="0.2">
      <c r="A71" s="9">
        <v>63000</v>
      </c>
      <c r="C71" s="145" t="s">
        <v>64</v>
      </c>
      <c r="D71" s="146"/>
      <c r="E71" s="39"/>
      <c r="F71" s="39"/>
    </row>
    <row r="72" spans="1:6" ht="12" x14ac:dyDescent="0.2">
      <c r="A72" s="9">
        <v>63100</v>
      </c>
      <c r="D72" s="1" t="s">
        <v>66</v>
      </c>
      <c r="E72" s="43"/>
      <c r="F72" s="43"/>
    </row>
    <row r="73" spans="1:6" ht="12" x14ac:dyDescent="0.2">
      <c r="A73" s="9">
        <v>63200</v>
      </c>
      <c r="D73" s="1" t="s">
        <v>67</v>
      </c>
      <c r="E73" s="43"/>
      <c r="F73" s="43"/>
    </row>
    <row r="74" spans="1:6" ht="12" x14ac:dyDescent="0.2">
      <c r="A74" s="9">
        <v>63300</v>
      </c>
      <c r="D74" s="1" t="s">
        <v>68</v>
      </c>
      <c r="E74" s="43"/>
      <c r="F74" s="43"/>
    </row>
    <row r="75" spans="1:6" ht="12" x14ac:dyDescent="0.2">
      <c r="A75" s="9">
        <v>63400</v>
      </c>
      <c r="D75" s="1" t="s">
        <v>69</v>
      </c>
      <c r="E75" s="43"/>
      <c r="F75" s="43"/>
    </row>
    <row r="76" spans="1:6" ht="12" x14ac:dyDescent="0.2">
      <c r="A76" s="9">
        <v>63500</v>
      </c>
      <c r="D76" s="1" t="s">
        <v>70</v>
      </c>
      <c r="E76" s="43"/>
      <c r="F76" s="43"/>
    </row>
    <row r="77" spans="1:6" ht="12" x14ac:dyDescent="0.2">
      <c r="A77" s="9">
        <v>63600</v>
      </c>
      <c r="D77" s="1" t="s">
        <v>71</v>
      </c>
      <c r="E77" s="43"/>
      <c r="F77" s="43"/>
    </row>
    <row r="78" spans="1:6" x14ac:dyDescent="0.2">
      <c r="A78" s="9">
        <v>63000</v>
      </c>
      <c r="C78" s="147" t="s">
        <v>72</v>
      </c>
      <c r="D78" s="148"/>
      <c r="E78" s="33">
        <f>SUM(E72:E77)</f>
        <v>0</v>
      </c>
      <c r="F78" s="33">
        <f>SUM(F72:F77)</f>
        <v>0</v>
      </c>
    </row>
    <row r="79" spans="1:6" x14ac:dyDescent="0.2">
      <c r="A79" s="9">
        <v>64000</v>
      </c>
      <c r="C79" s="145" t="s">
        <v>73</v>
      </c>
      <c r="D79" s="146"/>
      <c r="E79" s="39"/>
      <c r="F79" s="39"/>
    </row>
    <row r="80" spans="1:6" ht="12" x14ac:dyDescent="0.2">
      <c r="A80" s="9">
        <v>64100</v>
      </c>
      <c r="D80" s="1" t="s">
        <v>74</v>
      </c>
      <c r="E80" s="43"/>
      <c r="F80" s="43"/>
    </row>
    <row r="81" spans="1:6" ht="10.5" customHeight="1" x14ac:dyDescent="0.2">
      <c r="A81" s="9">
        <v>64200</v>
      </c>
      <c r="D81" s="1" t="s">
        <v>75</v>
      </c>
      <c r="E81" s="43"/>
      <c r="F81" s="43"/>
    </row>
    <row r="82" spans="1:6" ht="10.5" customHeight="1" x14ac:dyDescent="0.2">
      <c r="A82" s="9">
        <v>64300</v>
      </c>
      <c r="D82" s="1" t="s">
        <v>76</v>
      </c>
      <c r="E82" s="43"/>
      <c r="F82" s="43"/>
    </row>
    <row r="83" spans="1:6" ht="10.5" customHeight="1" x14ac:dyDescent="0.2">
      <c r="A83" s="9">
        <v>64400</v>
      </c>
      <c r="D83" s="1" t="s">
        <v>77</v>
      </c>
      <c r="E83" s="43"/>
      <c r="F83" s="43"/>
    </row>
    <row r="84" spans="1:6" ht="12" x14ac:dyDescent="0.2">
      <c r="A84" s="9">
        <v>64500</v>
      </c>
      <c r="D84" s="1" t="s">
        <v>78</v>
      </c>
      <c r="E84" s="43"/>
      <c r="F84" s="43"/>
    </row>
    <row r="85" spans="1:6" ht="12" x14ac:dyDescent="0.2">
      <c r="A85" s="9">
        <v>64600</v>
      </c>
      <c r="D85" s="1" t="s">
        <v>79</v>
      </c>
      <c r="E85" s="43"/>
      <c r="F85" s="43"/>
    </row>
    <row r="86" spans="1:6" ht="12" x14ac:dyDescent="0.2">
      <c r="A86" s="9">
        <v>64700</v>
      </c>
      <c r="D86" s="1" t="s">
        <v>80</v>
      </c>
      <c r="E86" s="43"/>
      <c r="F86" s="43"/>
    </row>
    <row r="87" spans="1:6" x14ac:dyDescent="0.2">
      <c r="A87" s="9">
        <v>64000</v>
      </c>
      <c r="C87" s="147" t="s">
        <v>81</v>
      </c>
      <c r="D87" s="148"/>
      <c r="E87" s="33">
        <f>SUM(E80:E86)</f>
        <v>0</v>
      </c>
      <c r="F87" s="33">
        <f>SUM(F80:F86)</f>
        <v>0</v>
      </c>
    </row>
    <row r="88" spans="1:6" x14ac:dyDescent="0.2">
      <c r="A88" s="9">
        <v>65000</v>
      </c>
      <c r="C88" s="145" t="s">
        <v>82</v>
      </c>
      <c r="D88" s="146"/>
      <c r="E88" s="39"/>
      <c r="F88" s="39"/>
    </row>
    <row r="89" spans="1:6" ht="12" x14ac:dyDescent="0.2">
      <c r="A89" s="9">
        <v>65100</v>
      </c>
      <c r="D89" s="1" t="s">
        <v>83</v>
      </c>
      <c r="E89" s="43"/>
      <c r="F89" s="43"/>
    </row>
    <row r="90" spans="1:6" ht="12" x14ac:dyDescent="0.2">
      <c r="A90" s="9">
        <v>65110</v>
      </c>
      <c r="D90" s="26" t="s">
        <v>84</v>
      </c>
      <c r="E90" s="43"/>
      <c r="F90" s="43"/>
    </row>
    <row r="91" spans="1:6" ht="12" x14ac:dyDescent="0.2">
      <c r="A91" s="9">
        <v>65200</v>
      </c>
      <c r="D91" s="1" t="s">
        <v>85</v>
      </c>
      <c r="E91" s="43"/>
      <c r="F91" s="43"/>
    </row>
    <row r="92" spans="1:6" ht="12" x14ac:dyDescent="0.2">
      <c r="A92" s="9">
        <v>65300</v>
      </c>
      <c r="D92" s="1" t="s">
        <v>86</v>
      </c>
      <c r="E92" s="43"/>
      <c r="F92" s="43"/>
    </row>
    <row r="93" spans="1:6" ht="12" x14ac:dyDescent="0.2">
      <c r="A93" s="9">
        <v>65400</v>
      </c>
      <c r="D93" s="1" t="s">
        <v>87</v>
      </c>
      <c r="E93" s="43"/>
      <c r="F93" s="43"/>
    </row>
    <row r="94" spans="1:6" ht="12" x14ac:dyDescent="0.2">
      <c r="A94" s="9">
        <v>65500</v>
      </c>
      <c r="D94" s="1" t="s">
        <v>88</v>
      </c>
      <c r="E94" s="43"/>
      <c r="F94" s="43"/>
    </row>
    <row r="95" spans="1:6" x14ac:dyDescent="0.2">
      <c r="A95" s="9">
        <v>65000</v>
      </c>
      <c r="C95" s="147" t="s">
        <v>89</v>
      </c>
      <c r="D95" s="148"/>
      <c r="E95" s="33">
        <f>SUM(E89:E94)</f>
        <v>0</v>
      </c>
      <c r="F95" s="33">
        <f>SUM(F89:F94)</f>
        <v>0</v>
      </c>
    </row>
    <row r="96" spans="1:6" x14ac:dyDescent="0.2">
      <c r="A96" s="9">
        <v>66000</v>
      </c>
      <c r="C96" s="145" t="s">
        <v>90</v>
      </c>
      <c r="D96" s="146"/>
      <c r="E96" s="39"/>
      <c r="F96" s="39"/>
    </row>
    <row r="97" spans="1:6" ht="24" x14ac:dyDescent="0.2">
      <c r="A97" s="9">
        <v>66100</v>
      </c>
      <c r="D97" s="1" t="s">
        <v>91</v>
      </c>
      <c r="E97" s="43"/>
      <c r="F97" s="43"/>
    </row>
    <row r="98" spans="1:6" ht="12" x14ac:dyDescent="0.2">
      <c r="A98" s="9">
        <v>66200</v>
      </c>
      <c r="D98" s="1" t="s">
        <v>92</v>
      </c>
      <c r="E98" s="43"/>
      <c r="F98" s="43"/>
    </row>
    <row r="99" spans="1:6" ht="12" x14ac:dyDescent="0.2">
      <c r="A99" s="9">
        <v>66300</v>
      </c>
      <c r="D99" s="1" t="s">
        <v>93</v>
      </c>
      <c r="E99" s="43"/>
      <c r="F99" s="43"/>
    </row>
    <row r="100" spans="1:6" ht="12" x14ac:dyDescent="0.2">
      <c r="A100" s="9">
        <v>66400</v>
      </c>
      <c r="D100" s="1" t="s">
        <v>94</v>
      </c>
      <c r="E100" s="43"/>
      <c r="F100" s="43"/>
    </row>
    <row r="101" spans="1:6" ht="12" x14ac:dyDescent="0.2">
      <c r="A101" s="9">
        <v>66500</v>
      </c>
      <c r="D101" s="1" t="s">
        <v>95</v>
      </c>
      <c r="E101" s="43"/>
      <c r="F101" s="43"/>
    </row>
    <row r="102" spans="1:6" x14ac:dyDescent="0.2">
      <c r="A102" s="9">
        <v>66000</v>
      </c>
      <c r="C102" s="147" t="s">
        <v>96</v>
      </c>
      <c r="D102" s="148"/>
      <c r="E102" s="33">
        <f>SUM(E97:E101)</f>
        <v>0</v>
      </c>
      <c r="F102" s="33">
        <f>SUM(F97:F101)</f>
        <v>0</v>
      </c>
    </row>
    <row r="103" spans="1:6" x14ac:dyDescent="0.2">
      <c r="A103" s="9">
        <v>67000</v>
      </c>
      <c r="C103" s="145" t="s">
        <v>97</v>
      </c>
      <c r="D103" s="146"/>
      <c r="E103" s="39"/>
      <c r="F103" s="39"/>
    </row>
    <row r="104" spans="1:6" ht="12" x14ac:dyDescent="0.2">
      <c r="A104" s="9">
        <v>67100</v>
      </c>
      <c r="C104" s="1"/>
      <c r="D104" s="1" t="s">
        <v>98</v>
      </c>
      <c r="E104" s="43"/>
      <c r="F104" s="43"/>
    </row>
    <row r="105" spans="1:6" ht="12" x14ac:dyDescent="0.2">
      <c r="A105" s="9">
        <v>67200</v>
      </c>
      <c r="D105" s="1" t="s">
        <v>99</v>
      </c>
      <c r="E105" s="43"/>
      <c r="F105" s="43"/>
    </row>
    <row r="106" spans="1:6" ht="12" x14ac:dyDescent="0.2">
      <c r="A106" s="9">
        <v>67300</v>
      </c>
      <c r="D106" s="1" t="s">
        <v>100</v>
      </c>
      <c r="E106" s="43"/>
      <c r="F106" s="43"/>
    </row>
    <row r="107" spans="1:6" ht="12" x14ac:dyDescent="0.2">
      <c r="A107" s="9">
        <v>67400</v>
      </c>
      <c r="D107" s="1" t="s">
        <v>101</v>
      </c>
      <c r="E107" s="43"/>
      <c r="F107" s="43"/>
    </row>
    <row r="108" spans="1:6" x14ac:dyDescent="0.2">
      <c r="A108" s="9">
        <v>67000</v>
      </c>
      <c r="C108" s="147" t="s">
        <v>102</v>
      </c>
      <c r="D108" s="148"/>
      <c r="E108" s="33">
        <f>SUM(E104:E107)</f>
        <v>0</v>
      </c>
      <c r="F108" s="33">
        <f>SUM(F104:F107)</f>
        <v>0</v>
      </c>
    </row>
    <row r="109" spans="1:6" x14ac:dyDescent="0.2">
      <c r="A109" s="9">
        <v>68000</v>
      </c>
      <c r="C109" s="145" t="s">
        <v>103</v>
      </c>
      <c r="D109" s="146"/>
      <c r="E109" s="39"/>
      <c r="F109" s="39"/>
    </row>
    <row r="110" spans="1:6" ht="12" x14ac:dyDescent="0.2">
      <c r="A110" s="9">
        <v>68100</v>
      </c>
      <c r="D110" s="1" t="s">
        <v>104</v>
      </c>
      <c r="E110" s="43"/>
      <c r="F110" s="43"/>
    </row>
    <row r="111" spans="1:6" ht="12" x14ac:dyDescent="0.2">
      <c r="A111" s="9">
        <v>68200</v>
      </c>
      <c r="D111" s="1" t="s">
        <v>105</v>
      </c>
      <c r="E111" s="43"/>
      <c r="F111" s="43"/>
    </row>
    <row r="112" spans="1:6" ht="12" x14ac:dyDescent="0.2">
      <c r="A112" s="9">
        <v>68300</v>
      </c>
      <c r="D112" s="1" t="s">
        <v>106</v>
      </c>
      <c r="E112" s="43"/>
      <c r="F112" s="43"/>
    </row>
    <row r="113" spans="1:6" ht="12" x14ac:dyDescent="0.2">
      <c r="A113" s="9">
        <v>68400</v>
      </c>
      <c r="D113" s="1" t="s">
        <v>107</v>
      </c>
      <c r="E113" s="43"/>
      <c r="F113" s="43"/>
    </row>
    <row r="114" spans="1:6" ht="12" x14ac:dyDescent="0.2">
      <c r="A114" s="9">
        <v>68500</v>
      </c>
      <c r="D114" s="1" t="s">
        <v>108</v>
      </c>
      <c r="E114" s="43"/>
      <c r="F114" s="43"/>
    </row>
    <row r="115" spans="1:6" x14ac:dyDescent="0.2">
      <c r="A115" s="9">
        <v>68000</v>
      </c>
      <c r="C115" s="147" t="s">
        <v>109</v>
      </c>
      <c r="D115" s="148"/>
      <c r="E115" s="33">
        <f>SUM(E110:E114)</f>
        <v>0</v>
      </c>
      <c r="F115" s="33">
        <f>SUM(F110:F114)</f>
        <v>0</v>
      </c>
    </row>
    <row r="116" spans="1:6" x14ac:dyDescent="0.2">
      <c r="A116" s="9">
        <v>69000</v>
      </c>
      <c r="C116" s="145" t="s">
        <v>110</v>
      </c>
      <c r="D116" s="146"/>
      <c r="E116" s="39"/>
      <c r="F116" s="39"/>
    </row>
    <row r="117" spans="1:6" ht="12" x14ac:dyDescent="0.2">
      <c r="A117" s="9">
        <v>69100</v>
      </c>
      <c r="D117" s="1" t="s">
        <v>111</v>
      </c>
      <c r="E117" s="43"/>
      <c r="F117" s="43"/>
    </row>
    <row r="118" spans="1:6" ht="12" x14ac:dyDescent="0.2">
      <c r="A118" s="9">
        <v>69200</v>
      </c>
      <c r="D118" s="1" t="s">
        <v>112</v>
      </c>
      <c r="E118" s="43"/>
      <c r="F118" s="43"/>
    </row>
    <row r="119" spans="1:6" ht="12" x14ac:dyDescent="0.2">
      <c r="A119" s="9">
        <v>69300</v>
      </c>
      <c r="C119" s="1"/>
      <c r="D119" s="1" t="s">
        <v>113</v>
      </c>
      <c r="E119" s="43"/>
      <c r="F119" s="43"/>
    </row>
    <row r="120" spans="1:6" ht="12" x14ac:dyDescent="0.2">
      <c r="A120" s="9">
        <v>69400</v>
      </c>
      <c r="D120" s="1" t="s">
        <v>114</v>
      </c>
      <c r="E120" s="43"/>
      <c r="F120" s="43"/>
    </row>
    <row r="121" spans="1:6" x14ac:dyDescent="0.2">
      <c r="A121" s="9">
        <v>69000</v>
      </c>
      <c r="C121" s="147" t="s">
        <v>115</v>
      </c>
      <c r="D121" s="148"/>
      <c r="E121" s="33">
        <f>SUM(E117:E120)</f>
        <v>0</v>
      </c>
      <c r="F121" s="33">
        <f>SUM(F117:F120)</f>
        <v>0</v>
      </c>
    </row>
    <row r="122" spans="1:6" x14ac:dyDescent="0.2">
      <c r="A122" s="9">
        <v>71000</v>
      </c>
      <c r="C122" s="145" t="s">
        <v>116</v>
      </c>
      <c r="D122" s="146"/>
      <c r="E122" s="39"/>
      <c r="F122" s="39"/>
    </row>
    <row r="123" spans="1:6" ht="12" x14ac:dyDescent="0.2">
      <c r="A123" s="9">
        <v>71100</v>
      </c>
      <c r="C123" s="1"/>
      <c r="D123" s="1" t="s">
        <v>117</v>
      </c>
      <c r="E123" s="43"/>
      <c r="F123" s="43"/>
    </row>
    <row r="124" spans="1:6" ht="12" x14ac:dyDescent="0.2">
      <c r="A124" s="9">
        <v>71200</v>
      </c>
      <c r="C124" s="1"/>
      <c r="D124" s="1" t="s">
        <v>118</v>
      </c>
      <c r="E124" s="43"/>
      <c r="F124" s="43"/>
    </row>
    <row r="125" spans="1:6" s="12" customFormat="1" ht="15" x14ac:dyDescent="0.2">
      <c r="A125" s="9">
        <v>71300</v>
      </c>
      <c r="B125" s="27"/>
      <c r="C125" s="1"/>
      <c r="D125" s="1" t="s">
        <v>119</v>
      </c>
      <c r="E125" s="43"/>
      <c r="F125" s="43"/>
    </row>
    <row r="126" spans="1:6" ht="12" x14ac:dyDescent="0.2">
      <c r="A126" s="9">
        <v>71400</v>
      </c>
      <c r="C126" s="1"/>
      <c r="D126" s="26" t="s">
        <v>120</v>
      </c>
      <c r="E126" s="43"/>
      <c r="F126" s="43"/>
    </row>
    <row r="127" spans="1:6" x14ac:dyDescent="0.2">
      <c r="A127" s="9">
        <v>71000</v>
      </c>
      <c r="C127" s="147" t="s">
        <v>121</v>
      </c>
      <c r="D127" s="148"/>
      <c r="E127" s="33">
        <f>SUM(E123:E126)</f>
        <v>0</v>
      </c>
      <c r="F127" s="33">
        <f>SUM(F123:F126)</f>
        <v>0</v>
      </c>
    </row>
    <row r="128" spans="1:6" x14ac:dyDescent="0.2">
      <c r="B128" s="147" t="s">
        <v>122</v>
      </c>
      <c r="C128" s="147"/>
      <c r="D128" s="148"/>
      <c r="E128" s="33">
        <f>E127+E121+E115+E108+E102+E95+E87+E78+E70+E52</f>
        <v>0</v>
      </c>
      <c r="F128" s="33">
        <f>F127+F121+F115+F108+F102+F95+F87+F78+F70+F52</f>
        <v>0</v>
      </c>
    </row>
    <row r="129" spans="1:249" ht="3.75" customHeight="1" x14ac:dyDescent="0.2">
      <c r="C129" s="1"/>
      <c r="D129" s="26"/>
    </row>
    <row r="130" spans="1:249" x14ac:dyDescent="0.2">
      <c r="A130" s="13"/>
      <c r="B130" s="137" t="s">
        <v>123</v>
      </c>
      <c r="C130" s="137"/>
      <c r="D130" s="138"/>
      <c r="E130" s="33">
        <f>E34-E128</f>
        <v>0</v>
      </c>
      <c r="F130" s="33">
        <f>F34-F128</f>
        <v>0</v>
      </c>
    </row>
    <row r="131" spans="1:249" ht="6" customHeight="1" x14ac:dyDescent="0.2">
      <c r="A131" s="12"/>
      <c r="B131" s="17"/>
      <c r="C131" s="12"/>
      <c r="D131" s="12"/>
      <c r="E131" s="28"/>
      <c r="F131" s="28"/>
    </row>
    <row r="132" spans="1:249" s="12" customFormat="1" ht="15" x14ac:dyDescent="0.2">
      <c r="A132" s="13"/>
      <c r="B132" s="137" t="s">
        <v>124</v>
      </c>
      <c r="C132" s="137"/>
      <c r="D132" s="137"/>
      <c r="E132" s="37"/>
      <c r="F132" s="37"/>
    </row>
    <row r="133" spans="1:249" x14ac:dyDescent="0.2">
      <c r="A133" s="9">
        <v>72000</v>
      </c>
      <c r="C133" s="139" t="s">
        <v>125</v>
      </c>
      <c r="D133" s="140"/>
      <c r="E133" s="43"/>
      <c r="F133" s="43"/>
    </row>
    <row r="134" spans="1:249" x14ac:dyDescent="0.2">
      <c r="A134" s="9">
        <v>73000</v>
      </c>
      <c r="C134" s="141" t="s">
        <v>126</v>
      </c>
      <c r="D134" s="142"/>
      <c r="E134" s="43"/>
      <c r="F134" s="43"/>
    </row>
    <row r="135" spans="1:249" s="19" customFormat="1" ht="13" x14ac:dyDescent="0.2">
      <c r="A135" s="9">
        <v>74000</v>
      </c>
      <c r="B135" s="27"/>
      <c r="C135" s="141" t="s">
        <v>127</v>
      </c>
      <c r="D135" s="142"/>
      <c r="E135" s="43"/>
      <c r="F135" s="43"/>
    </row>
    <row r="136" spans="1:249" x14ac:dyDescent="0.2">
      <c r="A136" s="9">
        <v>75000</v>
      </c>
      <c r="C136" s="141" t="s">
        <v>128</v>
      </c>
      <c r="D136" s="142"/>
      <c r="E136" s="43"/>
      <c r="F136" s="43"/>
    </row>
    <row r="137" spans="1:249" s="21" customFormat="1" x14ac:dyDescent="0.2">
      <c r="A137" s="9"/>
      <c r="B137" s="143" t="s">
        <v>129</v>
      </c>
      <c r="C137" s="143"/>
      <c r="D137" s="144"/>
      <c r="E137" s="33">
        <f>SUM(E133:E136)</f>
        <v>0</v>
      </c>
      <c r="F137" s="33">
        <f>SUM(F133:F136)</f>
        <v>0</v>
      </c>
      <c r="G137" s="18"/>
      <c r="H137" s="18"/>
      <c r="I137" s="8"/>
      <c r="J137" s="8"/>
      <c r="K137" s="8"/>
      <c r="L137" s="20"/>
      <c r="M137" s="18"/>
      <c r="N137" s="18"/>
      <c r="O137" s="8"/>
      <c r="P137" s="8"/>
      <c r="Q137" s="8"/>
      <c r="R137" s="20"/>
      <c r="S137" s="18"/>
      <c r="T137" s="18"/>
      <c r="U137" s="8"/>
      <c r="V137" s="8"/>
      <c r="W137" s="8"/>
      <c r="X137" s="20"/>
      <c r="Y137" s="18"/>
      <c r="Z137" s="18"/>
      <c r="AA137" s="8"/>
      <c r="AB137" s="8"/>
      <c r="AC137" s="8"/>
      <c r="AD137" s="20"/>
      <c r="AE137" s="18"/>
      <c r="AF137" s="18"/>
      <c r="AG137" s="8"/>
      <c r="AH137" s="8"/>
      <c r="AI137" s="8"/>
      <c r="AJ137" s="20"/>
      <c r="AK137" s="18"/>
      <c r="AL137" s="18"/>
      <c r="AM137" s="8"/>
      <c r="AN137" s="8"/>
      <c r="AO137" s="8"/>
      <c r="AP137" s="20"/>
      <c r="AQ137" s="18"/>
      <c r="AR137" s="18"/>
      <c r="AS137" s="8"/>
      <c r="AT137" s="8"/>
      <c r="AU137" s="8"/>
      <c r="AV137" s="20"/>
      <c r="AW137" s="18"/>
      <c r="AX137" s="18"/>
      <c r="AY137" s="8"/>
      <c r="AZ137" s="8"/>
      <c r="BA137" s="8"/>
      <c r="BB137" s="20"/>
      <c r="BC137" s="18"/>
      <c r="BD137" s="18"/>
      <c r="BE137" s="8"/>
      <c r="BF137" s="8"/>
      <c r="BG137" s="8"/>
      <c r="BH137" s="20"/>
      <c r="BI137" s="18"/>
      <c r="BJ137" s="18"/>
      <c r="BK137" s="8"/>
      <c r="BL137" s="8"/>
      <c r="BM137" s="8"/>
      <c r="BN137" s="20"/>
      <c r="BO137" s="18"/>
      <c r="BP137" s="18"/>
      <c r="BQ137" s="8"/>
      <c r="BR137" s="8"/>
      <c r="BS137" s="8"/>
      <c r="BT137" s="20"/>
      <c r="BU137" s="18"/>
      <c r="BV137" s="18"/>
      <c r="BW137" s="8"/>
      <c r="BX137" s="8"/>
      <c r="BY137" s="8"/>
      <c r="BZ137" s="20"/>
      <c r="CA137" s="18"/>
      <c r="CB137" s="18"/>
      <c r="CC137" s="8"/>
      <c r="CD137" s="8"/>
      <c r="CE137" s="8"/>
      <c r="CF137" s="20"/>
      <c r="CG137" s="18"/>
      <c r="CH137" s="18"/>
      <c r="CI137" s="8"/>
      <c r="CJ137" s="8"/>
      <c r="CK137" s="8"/>
      <c r="CL137" s="20"/>
      <c r="CM137" s="18"/>
      <c r="CN137" s="18"/>
      <c r="CO137" s="8"/>
      <c r="CP137" s="8"/>
      <c r="CQ137" s="8"/>
      <c r="CR137" s="20"/>
      <c r="CS137" s="18"/>
      <c r="CT137" s="18"/>
      <c r="CU137" s="8"/>
      <c r="CV137" s="8"/>
      <c r="CW137" s="8"/>
      <c r="CX137" s="20"/>
      <c r="CY137" s="18"/>
      <c r="CZ137" s="18"/>
      <c r="DA137" s="8"/>
      <c r="DB137" s="8"/>
      <c r="DC137" s="8"/>
      <c r="DD137" s="20"/>
      <c r="DE137" s="18"/>
      <c r="DF137" s="18"/>
      <c r="DG137" s="8"/>
      <c r="DH137" s="8"/>
      <c r="DI137" s="8"/>
      <c r="DJ137" s="20"/>
      <c r="DK137" s="18"/>
      <c r="DL137" s="18"/>
      <c r="DM137" s="8"/>
      <c r="DN137" s="8"/>
      <c r="DO137" s="8"/>
      <c r="DP137" s="20"/>
      <c r="DQ137" s="18"/>
      <c r="DR137" s="18"/>
      <c r="DS137" s="8"/>
      <c r="DT137" s="8"/>
      <c r="DU137" s="8"/>
      <c r="DV137" s="20"/>
      <c r="DW137" s="18"/>
      <c r="DX137" s="18"/>
      <c r="DY137" s="8"/>
      <c r="DZ137" s="8"/>
      <c r="EA137" s="8"/>
      <c r="EB137" s="20"/>
      <c r="EC137" s="18"/>
      <c r="ED137" s="18"/>
      <c r="EE137" s="8"/>
      <c r="EF137" s="8"/>
      <c r="EG137" s="8"/>
      <c r="EH137" s="20"/>
      <c r="EI137" s="18"/>
      <c r="EJ137" s="18"/>
      <c r="EK137" s="8"/>
      <c r="EL137" s="8"/>
      <c r="EM137" s="8"/>
      <c r="EN137" s="20"/>
      <c r="EO137" s="18"/>
      <c r="EP137" s="18"/>
      <c r="EQ137" s="8"/>
      <c r="ER137" s="8"/>
      <c r="ES137" s="8"/>
      <c r="ET137" s="20"/>
      <c r="EU137" s="18"/>
      <c r="EV137" s="18"/>
      <c r="EW137" s="8"/>
      <c r="EX137" s="8"/>
      <c r="EY137" s="8"/>
      <c r="EZ137" s="20"/>
      <c r="FA137" s="18"/>
      <c r="FB137" s="18"/>
      <c r="FC137" s="8"/>
      <c r="FD137" s="8"/>
      <c r="FE137" s="8"/>
      <c r="FF137" s="20"/>
      <c r="FG137" s="18"/>
      <c r="FH137" s="18"/>
      <c r="FI137" s="8"/>
      <c r="FJ137" s="8"/>
      <c r="FK137" s="8"/>
      <c r="FL137" s="20"/>
      <c r="FM137" s="18"/>
      <c r="FN137" s="18"/>
      <c r="FO137" s="8"/>
      <c r="FP137" s="8"/>
      <c r="FQ137" s="8"/>
      <c r="FR137" s="20"/>
      <c r="FS137" s="18"/>
      <c r="FT137" s="18"/>
      <c r="FU137" s="8"/>
      <c r="FV137" s="8"/>
      <c r="FW137" s="8"/>
      <c r="FX137" s="20"/>
      <c r="FY137" s="18"/>
      <c r="FZ137" s="18"/>
      <c r="GA137" s="8"/>
      <c r="GB137" s="8"/>
      <c r="GC137" s="8"/>
      <c r="GD137" s="20"/>
      <c r="GE137" s="18"/>
      <c r="GF137" s="18"/>
      <c r="GG137" s="8"/>
      <c r="GH137" s="8"/>
      <c r="GI137" s="8"/>
      <c r="GJ137" s="20"/>
      <c r="GK137" s="18"/>
      <c r="GL137" s="18"/>
      <c r="GM137" s="8"/>
      <c r="GN137" s="8"/>
      <c r="GO137" s="8"/>
      <c r="GP137" s="20"/>
      <c r="GQ137" s="18"/>
      <c r="GR137" s="18"/>
      <c r="GS137" s="8"/>
      <c r="GT137" s="8"/>
      <c r="GU137" s="8"/>
      <c r="GV137" s="20"/>
      <c r="GW137" s="18"/>
      <c r="GX137" s="18"/>
      <c r="GY137" s="8"/>
      <c r="GZ137" s="8"/>
      <c r="HA137" s="8"/>
      <c r="HB137" s="20"/>
      <c r="HC137" s="18"/>
      <c r="HD137" s="18"/>
      <c r="HE137" s="8"/>
      <c r="HF137" s="8"/>
      <c r="HG137" s="8"/>
      <c r="HH137" s="20"/>
      <c r="HI137" s="18"/>
      <c r="HJ137" s="18"/>
      <c r="HK137" s="8"/>
      <c r="HL137" s="8"/>
      <c r="HM137" s="8"/>
      <c r="HN137" s="20"/>
      <c r="HO137" s="18"/>
      <c r="HP137" s="18"/>
      <c r="HQ137" s="8"/>
      <c r="HR137" s="8"/>
      <c r="HS137" s="8"/>
      <c r="HT137" s="20"/>
      <c r="HU137" s="18"/>
      <c r="HV137" s="18"/>
      <c r="HW137" s="8"/>
      <c r="HX137" s="8"/>
      <c r="HY137" s="8"/>
      <c r="HZ137" s="20"/>
      <c r="IA137" s="18"/>
      <c r="IB137" s="18"/>
      <c r="IC137" s="8"/>
      <c r="ID137" s="8"/>
      <c r="IE137" s="8"/>
      <c r="IF137" s="20"/>
      <c r="IG137" s="18"/>
      <c r="IH137" s="18"/>
      <c r="II137" s="8"/>
      <c r="IJ137" s="8"/>
      <c r="IK137" s="8"/>
      <c r="IL137" s="20"/>
      <c r="IM137" s="18"/>
      <c r="IN137" s="18"/>
      <c r="IO137" s="8"/>
    </row>
    <row r="138" spans="1:249" s="12" customFormat="1" ht="4.5" customHeight="1" x14ac:dyDescent="0.2">
      <c r="B138" s="17"/>
      <c r="E138" s="28"/>
      <c r="F138" s="28"/>
    </row>
    <row r="139" spans="1:249" x14ac:dyDescent="0.2">
      <c r="A139" s="13"/>
      <c r="B139" s="137" t="s">
        <v>130</v>
      </c>
      <c r="C139" s="137"/>
      <c r="D139" s="137"/>
      <c r="E139" s="37"/>
      <c r="F139" s="37"/>
    </row>
    <row r="140" spans="1:249" x14ac:dyDescent="0.2">
      <c r="A140" s="9">
        <v>81000</v>
      </c>
      <c r="C140" s="139" t="s">
        <v>131</v>
      </c>
      <c r="D140" s="140"/>
      <c r="E140" s="43"/>
      <c r="F140" s="43"/>
    </row>
    <row r="141" spans="1:249" ht="13" x14ac:dyDescent="0.2">
      <c r="A141" s="9">
        <v>82000</v>
      </c>
      <c r="B141" s="17"/>
      <c r="C141" s="141" t="s">
        <v>132</v>
      </c>
      <c r="D141" s="142"/>
      <c r="E141" s="43"/>
      <c r="F141" s="43"/>
    </row>
    <row r="142" spans="1:249" x14ac:dyDescent="0.2">
      <c r="A142" s="9">
        <v>83000</v>
      </c>
      <c r="C142" s="141" t="s">
        <v>133</v>
      </c>
      <c r="D142" s="142"/>
      <c r="E142" s="43"/>
      <c r="F142" s="43"/>
    </row>
    <row r="143" spans="1:249" x14ac:dyDescent="0.2">
      <c r="B143" s="143" t="s">
        <v>134</v>
      </c>
      <c r="C143" s="143"/>
      <c r="D143" s="144"/>
      <c r="E143" s="33">
        <f>SUM(E140:E142)</f>
        <v>0</v>
      </c>
      <c r="F143" s="33">
        <f>SUM(F140:F142)</f>
        <v>0</v>
      </c>
    </row>
    <row r="144" spans="1:249" ht="4.5" customHeight="1" x14ac:dyDescent="0.2">
      <c r="A144" s="12"/>
      <c r="B144" s="17"/>
      <c r="C144" s="12"/>
      <c r="D144" s="12"/>
      <c r="E144" s="29"/>
      <c r="F144" s="29"/>
    </row>
    <row r="145" spans="1:6" x14ac:dyDescent="0.2">
      <c r="A145" s="13"/>
      <c r="B145" s="137" t="s">
        <v>135</v>
      </c>
      <c r="C145" s="137"/>
      <c r="D145" s="138"/>
      <c r="E145" s="33">
        <f>E130+E137-E143</f>
        <v>0</v>
      </c>
      <c r="F145" s="33">
        <f>F130+F137-F143</f>
        <v>0</v>
      </c>
    </row>
  </sheetData>
  <sheetProtection sheet="1" objects="1" scenarios="1"/>
  <protectedRanges>
    <protectedRange sqref="E2:F2" name="Range21"/>
    <protectedRange sqref="E140:F142" name="Range20"/>
    <protectedRange sqref="E133:F136" name="Range19"/>
    <protectedRange sqref="E123:F126" name="Range18"/>
    <protectedRange sqref="E89:F94" name="Range13"/>
    <protectedRange sqref="E80:F86" name="Range12"/>
    <protectedRange sqref="E72:F77" name="Range11"/>
    <protectedRange sqref="E55:F62" name="Range10"/>
    <protectedRange sqref="E65:F68" name="Range9"/>
    <protectedRange sqref="E47:F50" name="Range8"/>
    <protectedRange sqref="E44:F45" name="Range7"/>
    <protectedRange sqref="E4:F9" name="Range1"/>
    <protectedRange sqref="E12:F16" name="Range2"/>
    <protectedRange sqref="E18:F18" name="Range3"/>
    <protectedRange sqref="E23:F29" name="Range4"/>
    <protectedRange sqref="E31:F31" name="Range5"/>
    <protectedRange sqref="E39:F42" name="Range6"/>
    <protectedRange sqref="E97:F101" name="Range14"/>
    <protectedRange sqref="E104:F107" name="Range15"/>
    <protectedRange sqref="E110:F114" name="Range16"/>
    <protectedRange sqref="E117:F120" name="Range17"/>
  </protectedRanges>
  <mergeCells count="47">
    <mergeCell ref="A1:F1"/>
    <mergeCell ref="C31:D31"/>
    <mergeCell ref="B2:C2"/>
    <mergeCell ref="C3:D3"/>
    <mergeCell ref="C10:D10"/>
    <mergeCell ref="C11:D11"/>
    <mergeCell ref="C17:D17"/>
    <mergeCell ref="C18:D18"/>
    <mergeCell ref="B21:D21"/>
    <mergeCell ref="C22:D22"/>
    <mergeCell ref="C30:D30"/>
    <mergeCell ref="C95:D95"/>
    <mergeCell ref="B32:D32"/>
    <mergeCell ref="B34:D34"/>
    <mergeCell ref="B36:D36"/>
    <mergeCell ref="C37:D37"/>
    <mergeCell ref="C52:D52"/>
    <mergeCell ref="C70:D70"/>
    <mergeCell ref="C71:D71"/>
    <mergeCell ref="C78:D78"/>
    <mergeCell ref="C79:D79"/>
    <mergeCell ref="C87:D87"/>
    <mergeCell ref="C88:D88"/>
    <mergeCell ref="B130:D130"/>
    <mergeCell ref="C96:D96"/>
    <mergeCell ref="C102:D102"/>
    <mergeCell ref="C103:D103"/>
    <mergeCell ref="C108:D108"/>
    <mergeCell ref="C109:D109"/>
    <mergeCell ref="C115:D115"/>
    <mergeCell ref="C116:D116"/>
    <mergeCell ref="C121:D121"/>
    <mergeCell ref="C122:D122"/>
    <mergeCell ref="C127:D127"/>
    <mergeCell ref="B128:D128"/>
    <mergeCell ref="B145:D145"/>
    <mergeCell ref="B132:D132"/>
    <mergeCell ref="C133:D133"/>
    <mergeCell ref="C134:D134"/>
    <mergeCell ref="C135:D135"/>
    <mergeCell ref="C136:D136"/>
    <mergeCell ref="B137:D137"/>
    <mergeCell ref="B139:D139"/>
    <mergeCell ref="C140:D140"/>
    <mergeCell ref="C141:D141"/>
    <mergeCell ref="C142:D142"/>
    <mergeCell ref="B143:D143"/>
  </mergeCells>
  <pageMargins left="0.7" right="0.7" top="0.5" bottom="0.5" header="0.3" footer="0.3"/>
  <pageSetup orientation="landscape"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4E848-C4F9-4F8A-8302-975F735B37F8}">
  <sheetPr codeName="Sheet2"/>
  <dimension ref="A1:IO145"/>
  <sheetViews>
    <sheetView topLeftCell="B1" zoomScale="145" zoomScaleNormal="145" workbookViewId="0">
      <pane ySplit="1" topLeftCell="A2" activePane="bottomLeft" state="frozen"/>
      <selection activeCell="B1" sqref="B1"/>
      <selection pane="bottomLeft" activeCell="E6" sqref="E6"/>
    </sheetView>
  </sheetViews>
  <sheetFormatPr baseColWidth="10" defaultColWidth="8.83203125" defaultRowHeight="11" x14ac:dyDescent="0.2"/>
  <cols>
    <col min="1" max="1" width="5.6640625" style="9" hidden="1" customWidth="1"/>
    <col min="2" max="2" width="3.83203125" style="27" customWidth="1"/>
    <col min="3" max="3" width="3.5" style="26" customWidth="1"/>
    <col min="4" max="4" width="41.1640625" style="1" customWidth="1"/>
    <col min="5" max="5" width="15.5" style="38" customWidth="1"/>
    <col min="6" max="6" width="7.1640625" style="63" bestFit="1" customWidth="1"/>
    <col min="7" max="7" width="6.83203125" style="9" customWidth="1"/>
    <col min="8" max="8" width="5.5" style="9" customWidth="1"/>
    <col min="9" max="249" width="9.1640625" style="1"/>
    <col min="250" max="250" width="8.1640625" style="1" customWidth="1"/>
    <col min="251" max="251" width="19.33203125" style="1" bestFit="1" customWidth="1"/>
    <col min="252" max="252" width="26.1640625" style="1" customWidth="1"/>
    <col min="253" max="253" width="32.5" style="1" customWidth="1"/>
    <col min="254" max="254" width="24.33203125" style="1" customWidth="1"/>
    <col min="255" max="255" width="39.1640625" style="1" customWidth="1"/>
    <col min="256" max="256" width="9.1640625" style="1"/>
    <col min="257" max="257" width="25.33203125" style="1" bestFit="1" customWidth="1"/>
    <col min="258" max="505" width="9.1640625" style="1"/>
    <col min="506" max="506" width="8.1640625" style="1" customWidth="1"/>
    <col min="507" max="507" width="19.33203125" style="1" bestFit="1" customWidth="1"/>
    <col min="508" max="508" width="26.1640625" style="1" customWidth="1"/>
    <col min="509" max="509" width="32.5" style="1" customWidth="1"/>
    <col min="510" max="510" width="24.33203125" style="1" customWidth="1"/>
    <col min="511" max="511" width="39.1640625" style="1" customWidth="1"/>
    <col min="512" max="512" width="9.1640625" style="1"/>
    <col min="513" max="513" width="25.33203125" style="1" bestFit="1" customWidth="1"/>
    <col min="514" max="761" width="9.1640625" style="1"/>
    <col min="762" max="762" width="8.1640625" style="1" customWidth="1"/>
    <col min="763" max="763" width="19.33203125" style="1" bestFit="1" customWidth="1"/>
    <col min="764" max="764" width="26.1640625" style="1" customWidth="1"/>
    <col min="765" max="765" width="32.5" style="1" customWidth="1"/>
    <col min="766" max="766" width="24.33203125" style="1" customWidth="1"/>
    <col min="767" max="767" width="39.1640625" style="1" customWidth="1"/>
    <col min="768" max="768" width="9.1640625" style="1"/>
    <col min="769" max="769" width="25.33203125" style="1" bestFit="1" customWidth="1"/>
    <col min="770" max="1017" width="9.1640625" style="1"/>
    <col min="1018" max="1018" width="8.1640625" style="1" customWidth="1"/>
    <col min="1019" max="1019" width="19.33203125" style="1" bestFit="1" customWidth="1"/>
    <col min="1020" max="1020" width="26.1640625" style="1" customWidth="1"/>
    <col min="1021" max="1021" width="32.5" style="1" customWidth="1"/>
    <col min="1022" max="1022" width="24.33203125" style="1" customWidth="1"/>
    <col min="1023" max="1023" width="39.1640625" style="1" customWidth="1"/>
    <col min="1024" max="1024" width="9.1640625" style="1"/>
    <col min="1025" max="1025" width="25.33203125" style="1" bestFit="1" customWidth="1"/>
    <col min="1026" max="1273" width="9.1640625" style="1"/>
    <col min="1274" max="1274" width="8.1640625" style="1" customWidth="1"/>
    <col min="1275" max="1275" width="19.33203125" style="1" bestFit="1" customWidth="1"/>
    <col min="1276" max="1276" width="26.1640625" style="1" customWidth="1"/>
    <col min="1277" max="1277" width="32.5" style="1" customWidth="1"/>
    <col min="1278" max="1278" width="24.33203125" style="1" customWidth="1"/>
    <col min="1279" max="1279" width="39.1640625" style="1" customWidth="1"/>
    <col min="1280" max="1280" width="9.1640625" style="1"/>
    <col min="1281" max="1281" width="25.33203125" style="1" bestFit="1" customWidth="1"/>
    <col min="1282" max="1529" width="9.1640625" style="1"/>
    <col min="1530" max="1530" width="8.1640625" style="1" customWidth="1"/>
    <col min="1531" max="1531" width="19.33203125" style="1" bestFit="1" customWidth="1"/>
    <col min="1532" max="1532" width="26.1640625" style="1" customWidth="1"/>
    <col min="1533" max="1533" width="32.5" style="1" customWidth="1"/>
    <col min="1534" max="1534" width="24.33203125" style="1" customWidth="1"/>
    <col min="1535" max="1535" width="39.1640625" style="1" customWidth="1"/>
    <col min="1536" max="1536" width="9.1640625" style="1"/>
    <col min="1537" max="1537" width="25.33203125" style="1" bestFit="1" customWidth="1"/>
    <col min="1538" max="1785" width="9.1640625" style="1"/>
    <col min="1786" max="1786" width="8.1640625" style="1" customWidth="1"/>
    <col min="1787" max="1787" width="19.33203125" style="1" bestFit="1" customWidth="1"/>
    <col min="1788" max="1788" width="26.1640625" style="1" customWidth="1"/>
    <col min="1789" max="1789" width="32.5" style="1" customWidth="1"/>
    <col min="1790" max="1790" width="24.33203125" style="1" customWidth="1"/>
    <col min="1791" max="1791" width="39.1640625" style="1" customWidth="1"/>
    <col min="1792" max="1792" width="9.1640625" style="1"/>
    <col min="1793" max="1793" width="25.33203125" style="1" bestFit="1" customWidth="1"/>
    <col min="1794" max="2041" width="9.1640625" style="1"/>
    <col min="2042" max="2042" width="8.1640625" style="1" customWidth="1"/>
    <col min="2043" max="2043" width="19.33203125" style="1" bestFit="1" customWidth="1"/>
    <col min="2044" max="2044" width="26.1640625" style="1" customWidth="1"/>
    <col min="2045" max="2045" width="32.5" style="1" customWidth="1"/>
    <col min="2046" max="2046" width="24.33203125" style="1" customWidth="1"/>
    <col min="2047" max="2047" width="39.1640625" style="1" customWidth="1"/>
    <col min="2048" max="2048" width="9.1640625" style="1"/>
    <col min="2049" max="2049" width="25.33203125" style="1" bestFit="1" customWidth="1"/>
    <col min="2050" max="2297" width="9.1640625" style="1"/>
    <col min="2298" max="2298" width="8.1640625" style="1" customWidth="1"/>
    <col min="2299" max="2299" width="19.33203125" style="1" bestFit="1" customWidth="1"/>
    <col min="2300" max="2300" width="26.1640625" style="1" customWidth="1"/>
    <col min="2301" max="2301" width="32.5" style="1" customWidth="1"/>
    <col min="2302" max="2302" width="24.33203125" style="1" customWidth="1"/>
    <col min="2303" max="2303" width="39.1640625" style="1" customWidth="1"/>
    <col min="2304" max="2304" width="9.1640625" style="1"/>
    <col min="2305" max="2305" width="25.33203125" style="1" bestFit="1" customWidth="1"/>
    <col min="2306" max="2553" width="9.1640625" style="1"/>
    <col min="2554" max="2554" width="8.1640625" style="1" customWidth="1"/>
    <col min="2555" max="2555" width="19.33203125" style="1" bestFit="1" customWidth="1"/>
    <col min="2556" max="2556" width="26.1640625" style="1" customWidth="1"/>
    <col min="2557" max="2557" width="32.5" style="1" customWidth="1"/>
    <col min="2558" max="2558" width="24.33203125" style="1" customWidth="1"/>
    <col min="2559" max="2559" width="39.1640625" style="1" customWidth="1"/>
    <col min="2560" max="2560" width="9.1640625" style="1"/>
    <col min="2561" max="2561" width="25.33203125" style="1" bestFit="1" customWidth="1"/>
    <col min="2562" max="2809" width="9.1640625" style="1"/>
    <col min="2810" max="2810" width="8.1640625" style="1" customWidth="1"/>
    <col min="2811" max="2811" width="19.33203125" style="1" bestFit="1" customWidth="1"/>
    <col min="2812" max="2812" width="26.1640625" style="1" customWidth="1"/>
    <col min="2813" max="2813" width="32.5" style="1" customWidth="1"/>
    <col min="2814" max="2814" width="24.33203125" style="1" customWidth="1"/>
    <col min="2815" max="2815" width="39.1640625" style="1" customWidth="1"/>
    <col min="2816" max="2816" width="9.1640625" style="1"/>
    <col min="2817" max="2817" width="25.33203125" style="1" bestFit="1" customWidth="1"/>
    <col min="2818" max="3065" width="9.1640625" style="1"/>
    <col min="3066" max="3066" width="8.1640625" style="1" customWidth="1"/>
    <col min="3067" max="3067" width="19.33203125" style="1" bestFit="1" customWidth="1"/>
    <col min="3068" max="3068" width="26.1640625" style="1" customWidth="1"/>
    <col min="3069" max="3069" width="32.5" style="1" customWidth="1"/>
    <col min="3070" max="3070" width="24.33203125" style="1" customWidth="1"/>
    <col min="3071" max="3071" width="39.1640625" style="1" customWidth="1"/>
    <col min="3072" max="3072" width="9.1640625" style="1"/>
    <col min="3073" max="3073" width="25.33203125" style="1" bestFit="1" customWidth="1"/>
    <col min="3074" max="3321" width="9.1640625" style="1"/>
    <col min="3322" max="3322" width="8.1640625" style="1" customWidth="1"/>
    <col min="3323" max="3323" width="19.33203125" style="1" bestFit="1" customWidth="1"/>
    <col min="3324" max="3324" width="26.1640625" style="1" customWidth="1"/>
    <col min="3325" max="3325" width="32.5" style="1" customWidth="1"/>
    <col min="3326" max="3326" width="24.33203125" style="1" customWidth="1"/>
    <col min="3327" max="3327" width="39.1640625" style="1" customWidth="1"/>
    <col min="3328" max="3328" width="9.1640625" style="1"/>
    <col min="3329" max="3329" width="25.33203125" style="1" bestFit="1" customWidth="1"/>
    <col min="3330" max="3577" width="9.1640625" style="1"/>
    <col min="3578" max="3578" width="8.1640625" style="1" customWidth="1"/>
    <col min="3579" max="3579" width="19.33203125" style="1" bestFit="1" customWidth="1"/>
    <col min="3580" max="3580" width="26.1640625" style="1" customWidth="1"/>
    <col min="3581" max="3581" width="32.5" style="1" customWidth="1"/>
    <col min="3582" max="3582" width="24.33203125" style="1" customWidth="1"/>
    <col min="3583" max="3583" width="39.1640625" style="1" customWidth="1"/>
    <col min="3584" max="3584" width="9.1640625" style="1"/>
    <col min="3585" max="3585" width="25.33203125" style="1" bestFit="1" customWidth="1"/>
    <col min="3586" max="3833" width="9.1640625" style="1"/>
    <col min="3834" max="3834" width="8.1640625" style="1" customWidth="1"/>
    <col min="3835" max="3835" width="19.33203125" style="1" bestFit="1" customWidth="1"/>
    <col min="3836" max="3836" width="26.1640625" style="1" customWidth="1"/>
    <col min="3837" max="3837" width="32.5" style="1" customWidth="1"/>
    <col min="3838" max="3838" width="24.33203125" style="1" customWidth="1"/>
    <col min="3839" max="3839" width="39.1640625" style="1" customWidth="1"/>
    <col min="3840" max="3840" width="9.1640625" style="1"/>
    <col min="3841" max="3841" width="25.33203125" style="1" bestFit="1" customWidth="1"/>
    <col min="3842" max="4089" width="9.1640625" style="1"/>
    <col min="4090" max="4090" width="8.1640625" style="1" customWidth="1"/>
    <col min="4091" max="4091" width="19.33203125" style="1" bestFit="1" customWidth="1"/>
    <col min="4092" max="4092" width="26.1640625" style="1" customWidth="1"/>
    <col min="4093" max="4093" width="32.5" style="1" customWidth="1"/>
    <col min="4094" max="4094" width="24.33203125" style="1" customWidth="1"/>
    <col min="4095" max="4095" width="39.1640625" style="1" customWidth="1"/>
    <col min="4096" max="4096" width="9.1640625" style="1"/>
    <col min="4097" max="4097" width="25.33203125" style="1" bestFit="1" customWidth="1"/>
    <col min="4098" max="4345" width="9.1640625" style="1"/>
    <col min="4346" max="4346" width="8.1640625" style="1" customWidth="1"/>
    <col min="4347" max="4347" width="19.33203125" style="1" bestFit="1" customWidth="1"/>
    <col min="4348" max="4348" width="26.1640625" style="1" customWidth="1"/>
    <col min="4349" max="4349" width="32.5" style="1" customWidth="1"/>
    <col min="4350" max="4350" width="24.33203125" style="1" customWidth="1"/>
    <col min="4351" max="4351" width="39.1640625" style="1" customWidth="1"/>
    <col min="4352" max="4352" width="9.1640625" style="1"/>
    <col min="4353" max="4353" width="25.33203125" style="1" bestFit="1" customWidth="1"/>
    <col min="4354" max="4601" width="9.1640625" style="1"/>
    <col min="4602" max="4602" width="8.1640625" style="1" customWidth="1"/>
    <col min="4603" max="4603" width="19.33203125" style="1" bestFit="1" customWidth="1"/>
    <col min="4604" max="4604" width="26.1640625" style="1" customWidth="1"/>
    <col min="4605" max="4605" width="32.5" style="1" customWidth="1"/>
    <col min="4606" max="4606" width="24.33203125" style="1" customWidth="1"/>
    <col min="4607" max="4607" width="39.1640625" style="1" customWidth="1"/>
    <col min="4608" max="4608" width="9.1640625" style="1"/>
    <col min="4609" max="4609" width="25.33203125" style="1" bestFit="1" customWidth="1"/>
    <col min="4610" max="4857" width="9.1640625" style="1"/>
    <col min="4858" max="4858" width="8.1640625" style="1" customWidth="1"/>
    <col min="4859" max="4859" width="19.33203125" style="1" bestFit="1" customWidth="1"/>
    <col min="4860" max="4860" width="26.1640625" style="1" customWidth="1"/>
    <col min="4861" max="4861" width="32.5" style="1" customWidth="1"/>
    <col min="4862" max="4862" width="24.33203125" style="1" customWidth="1"/>
    <col min="4863" max="4863" width="39.1640625" style="1" customWidth="1"/>
    <col min="4864" max="4864" width="9.1640625" style="1"/>
    <col min="4865" max="4865" width="25.33203125" style="1" bestFit="1" customWidth="1"/>
    <col min="4866" max="5113" width="9.1640625" style="1"/>
    <col min="5114" max="5114" width="8.1640625" style="1" customWidth="1"/>
    <col min="5115" max="5115" width="19.33203125" style="1" bestFit="1" customWidth="1"/>
    <col min="5116" max="5116" width="26.1640625" style="1" customWidth="1"/>
    <col min="5117" max="5117" width="32.5" style="1" customWidth="1"/>
    <col min="5118" max="5118" width="24.33203125" style="1" customWidth="1"/>
    <col min="5119" max="5119" width="39.1640625" style="1" customWidth="1"/>
    <col min="5120" max="5120" width="9.1640625" style="1"/>
    <col min="5121" max="5121" width="25.33203125" style="1" bestFit="1" customWidth="1"/>
    <col min="5122" max="5369" width="9.1640625" style="1"/>
    <col min="5370" max="5370" width="8.1640625" style="1" customWidth="1"/>
    <col min="5371" max="5371" width="19.33203125" style="1" bestFit="1" customWidth="1"/>
    <col min="5372" max="5372" width="26.1640625" style="1" customWidth="1"/>
    <col min="5373" max="5373" width="32.5" style="1" customWidth="1"/>
    <col min="5374" max="5374" width="24.33203125" style="1" customWidth="1"/>
    <col min="5375" max="5375" width="39.1640625" style="1" customWidth="1"/>
    <col min="5376" max="5376" width="9.1640625" style="1"/>
    <col min="5377" max="5377" width="25.33203125" style="1" bestFit="1" customWidth="1"/>
    <col min="5378" max="5625" width="9.1640625" style="1"/>
    <col min="5626" max="5626" width="8.1640625" style="1" customWidth="1"/>
    <col min="5627" max="5627" width="19.33203125" style="1" bestFit="1" customWidth="1"/>
    <col min="5628" max="5628" width="26.1640625" style="1" customWidth="1"/>
    <col min="5629" max="5629" width="32.5" style="1" customWidth="1"/>
    <col min="5630" max="5630" width="24.33203125" style="1" customWidth="1"/>
    <col min="5631" max="5631" width="39.1640625" style="1" customWidth="1"/>
    <col min="5632" max="5632" width="9.1640625" style="1"/>
    <col min="5633" max="5633" width="25.33203125" style="1" bestFit="1" customWidth="1"/>
    <col min="5634" max="5881" width="9.1640625" style="1"/>
    <col min="5882" max="5882" width="8.1640625" style="1" customWidth="1"/>
    <col min="5883" max="5883" width="19.33203125" style="1" bestFit="1" customWidth="1"/>
    <col min="5884" max="5884" width="26.1640625" style="1" customWidth="1"/>
    <col min="5885" max="5885" width="32.5" style="1" customWidth="1"/>
    <col min="5886" max="5886" width="24.33203125" style="1" customWidth="1"/>
    <col min="5887" max="5887" width="39.1640625" style="1" customWidth="1"/>
    <col min="5888" max="5888" width="9.1640625" style="1"/>
    <col min="5889" max="5889" width="25.33203125" style="1" bestFit="1" customWidth="1"/>
    <col min="5890" max="6137" width="9.1640625" style="1"/>
    <col min="6138" max="6138" width="8.1640625" style="1" customWidth="1"/>
    <col min="6139" max="6139" width="19.33203125" style="1" bestFit="1" customWidth="1"/>
    <col min="6140" max="6140" width="26.1640625" style="1" customWidth="1"/>
    <col min="6141" max="6141" width="32.5" style="1" customWidth="1"/>
    <col min="6142" max="6142" width="24.33203125" style="1" customWidth="1"/>
    <col min="6143" max="6143" width="39.1640625" style="1" customWidth="1"/>
    <col min="6144" max="6144" width="9.1640625" style="1"/>
    <col min="6145" max="6145" width="25.33203125" style="1" bestFit="1" customWidth="1"/>
    <col min="6146" max="6393" width="9.1640625" style="1"/>
    <col min="6394" max="6394" width="8.1640625" style="1" customWidth="1"/>
    <col min="6395" max="6395" width="19.33203125" style="1" bestFit="1" customWidth="1"/>
    <col min="6396" max="6396" width="26.1640625" style="1" customWidth="1"/>
    <col min="6397" max="6397" width="32.5" style="1" customWidth="1"/>
    <col min="6398" max="6398" width="24.33203125" style="1" customWidth="1"/>
    <col min="6399" max="6399" width="39.1640625" style="1" customWidth="1"/>
    <col min="6400" max="6400" width="9.1640625" style="1"/>
    <col min="6401" max="6401" width="25.33203125" style="1" bestFit="1" customWidth="1"/>
    <col min="6402" max="6649" width="9.1640625" style="1"/>
    <col min="6650" max="6650" width="8.1640625" style="1" customWidth="1"/>
    <col min="6651" max="6651" width="19.33203125" style="1" bestFit="1" customWidth="1"/>
    <col min="6652" max="6652" width="26.1640625" style="1" customWidth="1"/>
    <col min="6653" max="6653" width="32.5" style="1" customWidth="1"/>
    <col min="6654" max="6654" width="24.33203125" style="1" customWidth="1"/>
    <col min="6655" max="6655" width="39.1640625" style="1" customWidth="1"/>
    <col min="6656" max="6656" width="9.1640625" style="1"/>
    <col min="6657" max="6657" width="25.33203125" style="1" bestFit="1" customWidth="1"/>
    <col min="6658" max="6905" width="9.1640625" style="1"/>
    <col min="6906" max="6906" width="8.1640625" style="1" customWidth="1"/>
    <col min="6907" max="6907" width="19.33203125" style="1" bestFit="1" customWidth="1"/>
    <col min="6908" max="6908" width="26.1640625" style="1" customWidth="1"/>
    <col min="6909" max="6909" width="32.5" style="1" customWidth="1"/>
    <col min="6910" max="6910" width="24.33203125" style="1" customWidth="1"/>
    <col min="6911" max="6911" width="39.1640625" style="1" customWidth="1"/>
    <col min="6912" max="6912" width="9.1640625" style="1"/>
    <col min="6913" max="6913" width="25.33203125" style="1" bestFit="1" customWidth="1"/>
    <col min="6914" max="7161" width="9.1640625" style="1"/>
    <col min="7162" max="7162" width="8.1640625" style="1" customWidth="1"/>
    <col min="7163" max="7163" width="19.33203125" style="1" bestFit="1" customWidth="1"/>
    <col min="7164" max="7164" width="26.1640625" style="1" customWidth="1"/>
    <col min="7165" max="7165" width="32.5" style="1" customWidth="1"/>
    <col min="7166" max="7166" width="24.33203125" style="1" customWidth="1"/>
    <col min="7167" max="7167" width="39.1640625" style="1" customWidth="1"/>
    <col min="7168" max="7168" width="9.1640625" style="1"/>
    <col min="7169" max="7169" width="25.33203125" style="1" bestFit="1" customWidth="1"/>
    <col min="7170" max="7417" width="9.1640625" style="1"/>
    <col min="7418" max="7418" width="8.1640625" style="1" customWidth="1"/>
    <col min="7419" max="7419" width="19.33203125" style="1" bestFit="1" customWidth="1"/>
    <col min="7420" max="7420" width="26.1640625" style="1" customWidth="1"/>
    <col min="7421" max="7421" width="32.5" style="1" customWidth="1"/>
    <col min="7422" max="7422" width="24.33203125" style="1" customWidth="1"/>
    <col min="7423" max="7423" width="39.1640625" style="1" customWidth="1"/>
    <col min="7424" max="7424" width="9.1640625" style="1"/>
    <col min="7425" max="7425" width="25.33203125" style="1" bestFit="1" customWidth="1"/>
    <col min="7426" max="7673" width="9.1640625" style="1"/>
    <col min="7674" max="7674" width="8.1640625" style="1" customWidth="1"/>
    <col min="7675" max="7675" width="19.33203125" style="1" bestFit="1" customWidth="1"/>
    <col min="7676" max="7676" width="26.1640625" style="1" customWidth="1"/>
    <col min="7677" max="7677" width="32.5" style="1" customWidth="1"/>
    <col min="7678" max="7678" width="24.33203125" style="1" customWidth="1"/>
    <col min="7679" max="7679" width="39.1640625" style="1" customWidth="1"/>
    <col min="7680" max="7680" width="9.1640625" style="1"/>
    <col min="7681" max="7681" width="25.33203125" style="1" bestFit="1" customWidth="1"/>
    <col min="7682" max="7929" width="9.1640625" style="1"/>
    <col min="7930" max="7930" width="8.1640625" style="1" customWidth="1"/>
    <col min="7931" max="7931" width="19.33203125" style="1" bestFit="1" customWidth="1"/>
    <col min="7932" max="7932" width="26.1640625" style="1" customWidth="1"/>
    <col min="7933" max="7933" width="32.5" style="1" customWidth="1"/>
    <col min="7934" max="7934" width="24.33203125" style="1" customWidth="1"/>
    <col min="7935" max="7935" width="39.1640625" style="1" customWidth="1"/>
    <col min="7936" max="7936" width="9.1640625" style="1"/>
    <col min="7937" max="7937" width="25.33203125" style="1" bestFit="1" customWidth="1"/>
    <col min="7938" max="8185" width="9.1640625" style="1"/>
    <col min="8186" max="8186" width="8.1640625" style="1" customWidth="1"/>
    <col min="8187" max="8187" width="19.33203125" style="1" bestFit="1" customWidth="1"/>
    <col min="8188" max="8188" width="26.1640625" style="1" customWidth="1"/>
    <col min="8189" max="8189" width="32.5" style="1" customWidth="1"/>
    <col min="8190" max="8190" width="24.33203125" style="1" customWidth="1"/>
    <col min="8191" max="8191" width="39.1640625" style="1" customWidth="1"/>
    <col min="8192" max="8192" width="9.1640625" style="1"/>
    <col min="8193" max="8193" width="25.33203125" style="1" bestFit="1" customWidth="1"/>
    <col min="8194" max="8441" width="9.1640625" style="1"/>
    <col min="8442" max="8442" width="8.1640625" style="1" customWidth="1"/>
    <col min="8443" max="8443" width="19.33203125" style="1" bestFit="1" customWidth="1"/>
    <col min="8444" max="8444" width="26.1640625" style="1" customWidth="1"/>
    <col min="8445" max="8445" width="32.5" style="1" customWidth="1"/>
    <col min="8446" max="8446" width="24.33203125" style="1" customWidth="1"/>
    <col min="8447" max="8447" width="39.1640625" style="1" customWidth="1"/>
    <col min="8448" max="8448" width="9.1640625" style="1"/>
    <col min="8449" max="8449" width="25.33203125" style="1" bestFit="1" customWidth="1"/>
    <col min="8450" max="8697" width="9.1640625" style="1"/>
    <col min="8698" max="8698" width="8.1640625" style="1" customWidth="1"/>
    <col min="8699" max="8699" width="19.33203125" style="1" bestFit="1" customWidth="1"/>
    <col min="8700" max="8700" width="26.1640625" style="1" customWidth="1"/>
    <col min="8701" max="8701" width="32.5" style="1" customWidth="1"/>
    <col min="8702" max="8702" width="24.33203125" style="1" customWidth="1"/>
    <col min="8703" max="8703" width="39.1640625" style="1" customWidth="1"/>
    <col min="8704" max="8704" width="9.1640625" style="1"/>
    <col min="8705" max="8705" width="25.33203125" style="1" bestFit="1" customWidth="1"/>
    <col min="8706" max="8953" width="9.1640625" style="1"/>
    <col min="8954" max="8954" width="8.1640625" style="1" customWidth="1"/>
    <col min="8955" max="8955" width="19.33203125" style="1" bestFit="1" customWidth="1"/>
    <col min="8956" max="8956" width="26.1640625" style="1" customWidth="1"/>
    <col min="8957" max="8957" width="32.5" style="1" customWidth="1"/>
    <col min="8958" max="8958" width="24.33203125" style="1" customWidth="1"/>
    <col min="8959" max="8959" width="39.1640625" style="1" customWidth="1"/>
    <col min="8960" max="8960" width="9.1640625" style="1"/>
    <col min="8961" max="8961" width="25.33203125" style="1" bestFit="1" customWidth="1"/>
    <col min="8962" max="9209" width="9.1640625" style="1"/>
    <col min="9210" max="9210" width="8.1640625" style="1" customWidth="1"/>
    <col min="9211" max="9211" width="19.33203125" style="1" bestFit="1" customWidth="1"/>
    <col min="9212" max="9212" width="26.1640625" style="1" customWidth="1"/>
    <col min="9213" max="9213" width="32.5" style="1" customWidth="1"/>
    <col min="9214" max="9214" width="24.33203125" style="1" customWidth="1"/>
    <col min="9215" max="9215" width="39.1640625" style="1" customWidth="1"/>
    <col min="9216" max="9216" width="9.1640625" style="1"/>
    <col min="9217" max="9217" width="25.33203125" style="1" bestFit="1" customWidth="1"/>
    <col min="9218" max="9465" width="9.1640625" style="1"/>
    <col min="9466" max="9466" width="8.1640625" style="1" customWidth="1"/>
    <col min="9467" max="9467" width="19.33203125" style="1" bestFit="1" customWidth="1"/>
    <col min="9468" max="9468" width="26.1640625" style="1" customWidth="1"/>
    <col min="9469" max="9469" width="32.5" style="1" customWidth="1"/>
    <col min="9470" max="9470" width="24.33203125" style="1" customWidth="1"/>
    <col min="9471" max="9471" width="39.1640625" style="1" customWidth="1"/>
    <col min="9472" max="9472" width="9.1640625" style="1"/>
    <col min="9473" max="9473" width="25.33203125" style="1" bestFit="1" customWidth="1"/>
    <col min="9474" max="9721" width="9.1640625" style="1"/>
    <col min="9722" max="9722" width="8.1640625" style="1" customWidth="1"/>
    <col min="9723" max="9723" width="19.33203125" style="1" bestFit="1" customWidth="1"/>
    <col min="9724" max="9724" width="26.1640625" style="1" customWidth="1"/>
    <col min="9725" max="9725" width="32.5" style="1" customWidth="1"/>
    <col min="9726" max="9726" width="24.33203125" style="1" customWidth="1"/>
    <col min="9727" max="9727" width="39.1640625" style="1" customWidth="1"/>
    <col min="9728" max="9728" width="9.1640625" style="1"/>
    <col min="9729" max="9729" width="25.33203125" style="1" bestFit="1" customWidth="1"/>
    <col min="9730" max="9977" width="9.1640625" style="1"/>
    <col min="9978" max="9978" width="8.1640625" style="1" customWidth="1"/>
    <col min="9979" max="9979" width="19.33203125" style="1" bestFit="1" customWidth="1"/>
    <col min="9980" max="9980" width="26.1640625" style="1" customWidth="1"/>
    <col min="9981" max="9981" width="32.5" style="1" customWidth="1"/>
    <col min="9982" max="9982" width="24.33203125" style="1" customWidth="1"/>
    <col min="9983" max="9983" width="39.1640625" style="1" customWidth="1"/>
    <col min="9984" max="9984" width="9.1640625" style="1"/>
    <col min="9985" max="9985" width="25.33203125" style="1" bestFit="1" customWidth="1"/>
    <col min="9986" max="10233" width="9.1640625" style="1"/>
    <col min="10234" max="10234" width="8.1640625" style="1" customWidth="1"/>
    <col min="10235" max="10235" width="19.33203125" style="1" bestFit="1" customWidth="1"/>
    <col min="10236" max="10236" width="26.1640625" style="1" customWidth="1"/>
    <col min="10237" max="10237" width="32.5" style="1" customWidth="1"/>
    <col min="10238" max="10238" width="24.33203125" style="1" customWidth="1"/>
    <col min="10239" max="10239" width="39.1640625" style="1" customWidth="1"/>
    <col min="10240" max="10240" width="9.1640625" style="1"/>
    <col min="10241" max="10241" width="25.33203125" style="1" bestFit="1" customWidth="1"/>
    <col min="10242" max="10489" width="9.1640625" style="1"/>
    <col min="10490" max="10490" width="8.1640625" style="1" customWidth="1"/>
    <col min="10491" max="10491" width="19.33203125" style="1" bestFit="1" customWidth="1"/>
    <col min="10492" max="10492" width="26.1640625" style="1" customWidth="1"/>
    <col min="10493" max="10493" width="32.5" style="1" customWidth="1"/>
    <col min="10494" max="10494" width="24.33203125" style="1" customWidth="1"/>
    <col min="10495" max="10495" width="39.1640625" style="1" customWidth="1"/>
    <col min="10496" max="10496" width="9.1640625" style="1"/>
    <col min="10497" max="10497" width="25.33203125" style="1" bestFit="1" customWidth="1"/>
    <col min="10498" max="10745" width="9.1640625" style="1"/>
    <col min="10746" max="10746" width="8.1640625" style="1" customWidth="1"/>
    <col min="10747" max="10747" width="19.33203125" style="1" bestFit="1" customWidth="1"/>
    <col min="10748" max="10748" width="26.1640625" style="1" customWidth="1"/>
    <col min="10749" max="10749" width="32.5" style="1" customWidth="1"/>
    <col min="10750" max="10750" width="24.33203125" style="1" customWidth="1"/>
    <col min="10751" max="10751" width="39.1640625" style="1" customWidth="1"/>
    <col min="10752" max="10752" width="9.1640625" style="1"/>
    <col min="10753" max="10753" width="25.33203125" style="1" bestFit="1" customWidth="1"/>
    <col min="10754" max="11001" width="9.1640625" style="1"/>
    <col min="11002" max="11002" width="8.1640625" style="1" customWidth="1"/>
    <col min="11003" max="11003" width="19.33203125" style="1" bestFit="1" customWidth="1"/>
    <col min="11004" max="11004" width="26.1640625" style="1" customWidth="1"/>
    <col min="11005" max="11005" width="32.5" style="1" customWidth="1"/>
    <col min="11006" max="11006" width="24.33203125" style="1" customWidth="1"/>
    <col min="11007" max="11007" width="39.1640625" style="1" customWidth="1"/>
    <col min="11008" max="11008" width="9.1640625" style="1"/>
    <col min="11009" max="11009" width="25.33203125" style="1" bestFit="1" customWidth="1"/>
    <col min="11010" max="11257" width="9.1640625" style="1"/>
    <col min="11258" max="11258" width="8.1640625" style="1" customWidth="1"/>
    <col min="11259" max="11259" width="19.33203125" style="1" bestFit="1" customWidth="1"/>
    <col min="11260" max="11260" width="26.1640625" style="1" customWidth="1"/>
    <col min="11261" max="11261" width="32.5" style="1" customWidth="1"/>
    <col min="11262" max="11262" width="24.33203125" style="1" customWidth="1"/>
    <col min="11263" max="11263" width="39.1640625" style="1" customWidth="1"/>
    <col min="11264" max="11264" width="9.1640625" style="1"/>
    <col min="11265" max="11265" width="25.33203125" style="1" bestFit="1" customWidth="1"/>
    <col min="11266" max="11513" width="9.1640625" style="1"/>
    <col min="11514" max="11514" width="8.1640625" style="1" customWidth="1"/>
    <col min="11515" max="11515" width="19.33203125" style="1" bestFit="1" customWidth="1"/>
    <col min="11516" max="11516" width="26.1640625" style="1" customWidth="1"/>
    <col min="11517" max="11517" width="32.5" style="1" customWidth="1"/>
    <col min="11518" max="11518" width="24.33203125" style="1" customWidth="1"/>
    <col min="11519" max="11519" width="39.1640625" style="1" customWidth="1"/>
    <col min="11520" max="11520" width="9.1640625" style="1"/>
    <col min="11521" max="11521" width="25.33203125" style="1" bestFit="1" customWidth="1"/>
    <col min="11522" max="11769" width="9.1640625" style="1"/>
    <col min="11770" max="11770" width="8.1640625" style="1" customWidth="1"/>
    <col min="11771" max="11771" width="19.33203125" style="1" bestFit="1" customWidth="1"/>
    <col min="11772" max="11772" width="26.1640625" style="1" customWidth="1"/>
    <col min="11773" max="11773" width="32.5" style="1" customWidth="1"/>
    <col min="11774" max="11774" width="24.33203125" style="1" customWidth="1"/>
    <col min="11775" max="11775" width="39.1640625" style="1" customWidth="1"/>
    <col min="11776" max="11776" width="9.1640625" style="1"/>
    <col min="11777" max="11777" width="25.33203125" style="1" bestFit="1" customWidth="1"/>
    <col min="11778" max="12025" width="9.1640625" style="1"/>
    <col min="12026" max="12026" width="8.1640625" style="1" customWidth="1"/>
    <col min="12027" max="12027" width="19.33203125" style="1" bestFit="1" customWidth="1"/>
    <col min="12028" max="12028" width="26.1640625" style="1" customWidth="1"/>
    <col min="12029" max="12029" width="32.5" style="1" customWidth="1"/>
    <col min="12030" max="12030" width="24.33203125" style="1" customWidth="1"/>
    <col min="12031" max="12031" width="39.1640625" style="1" customWidth="1"/>
    <col min="12032" max="12032" width="9.1640625" style="1"/>
    <col min="12033" max="12033" width="25.33203125" style="1" bestFit="1" customWidth="1"/>
    <col min="12034" max="12281" width="9.1640625" style="1"/>
    <col min="12282" max="12282" width="8.1640625" style="1" customWidth="1"/>
    <col min="12283" max="12283" width="19.33203125" style="1" bestFit="1" customWidth="1"/>
    <col min="12284" max="12284" width="26.1640625" style="1" customWidth="1"/>
    <col min="12285" max="12285" width="32.5" style="1" customWidth="1"/>
    <col min="12286" max="12286" width="24.33203125" style="1" customWidth="1"/>
    <col min="12287" max="12287" width="39.1640625" style="1" customWidth="1"/>
    <col min="12288" max="12288" width="9.1640625" style="1"/>
    <col min="12289" max="12289" width="25.33203125" style="1" bestFit="1" customWidth="1"/>
    <col min="12290" max="12537" width="9.1640625" style="1"/>
    <col min="12538" max="12538" width="8.1640625" style="1" customWidth="1"/>
    <col min="12539" max="12539" width="19.33203125" style="1" bestFit="1" customWidth="1"/>
    <col min="12540" max="12540" width="26.1640625" style="1" customWidth="1"/>
    <col min="12541" max="12541" width="32.5" style="1" customWidth="1"/>
    <col min="12542" max="12542" width="24.33203125" style="1" customWidth="1"/>
    <col min="12543" max="12543" width="39.1640625" style="1" customWidth="1"/>
    <col min="12544" max="12544" width="9.1640625" style="1"/>
    <col min="12545" max="12545" width="25.33203125" style="1" bestFit="1" customWidth="1"/>
    <col min="12546" max="12793" width="9.1640625" style="1"/>
    <col min="12794" max="12794" width="8.1640625" style="1" customWidth="1"/>
    <col min="12795" max="12795" width="19.33203125" style="1" bestFit="1" customWidth="1"/>
    <col min="12796" max="12796" width="26.1640625" style="1" customWidth="1"/>
    <col min="12797" max="12797" width="32.5" style="1" customWidth="1"/>
    <col min="12798" max="12798" width="24.33203125" style="1" customWidth="1"/>
    <col min="12799" max="12799" width="39.1640625" style="1" customWidth="1"/>
    <col min="12800" max="12800" width="9.1640625" style="1"/>
    <col min="12801" max="12801" width="25.33203125" style="1" bestFit="1" customWidth="1"/>
    <col min="12802" max="13049" width="9.1640625" style="1"/>
    <col min="13050" max="13050" width="8.1640625" style="1" customWidth="1"/>
    <col min="13051" max="13051" width="19.33203125" style="1" bestFit="1" customWidth="1"/>
    <col min="13052" max="13052" width="26.1640625" style="1" customWidth="1"/>
    <col min="13053" max="13053" width="32.5" style="1" customWidth="1"/>
    <col min="13054" max="13054" width="24.33203125" style="1" customWidth="1"/>
    <col min="13055" max="13055" width="39.1640625" style="1" customWidth="1"/>
    <col min="13056" max="13056" width="9.1640625" style="1"/>
    <col min="13057" max="13057" width="25.33203125" style="1" bestFit="1" customWidth="1"/>
    <col min="13058" max="13305" width="9.1640625" style="1"/>
    <col min="13306" max="13306" width="8.1640625" style="1" customWidth="1"/>
    <col min="13307" max="13307" width="19.33203125" style="1" bestFit="1" customWidth="1"/>
    <col min="13308" max="13308" width="26.1640625" style="1" customWidth="1"/>
    <col min="13309" max="13309" width="32.5" style="1" customWidth="1"/>
    <col min="13310" max="13310" width="24.33203125" style="1" customWidth="1"/>
    <col min="13311" max="13311" width="39.1640625" style="1" customWidth="1"/>
    <col min="13312" max="13312" width="9.1640625" style="1"/>
    <col min="13313" max="13313" width="25.33203125" style="1" bestFit="1" customWidth="1"/>
    <col min="13314" max="13561" width="9.1640625" style="1"/>
    <col min="13562" max="13562" width="8.1640625" style="1" customWidth="1"/>
    <col min="13563" max="13563" width="19.33203125" style="1" bestFit="1" customWidth="1"/>
    <col min="13564" max="13564" width="26.1640625" style="1" customWidth="1"/>
    <col min="13565" max="13565" width="32.5" style="1" customWidth="1"/>
    <col min="13566" max="13566" width="24.33203125" style="1" customWidth="1"/>
    <col min="13567" max="13567" width="39.1640625" style="1" customWidth="1"/>
    <col min="13568" max="13568" width="9.1640625" style="1"/>
    <col min="13569" max="13569" width="25.33203125" style="1" bestFit="1" customWidth="1"/>
    <col min="13570" max="13817" width="9.1640625" style="1"/>
    <col min="13818" max="13818" width="8.1640625" style="1" customWidth="1"/>
    <col min="13819" max="13819" width="19.33203125" style="1" bestFit="1" customWidth="1"/>
    <col min="13820" max="13820" width="26.1640625" style="1" customWidth="1"/>
    <col min="13821" max="13821" width="32.5" style="1" customWidth="1"/>
    <col min="13822" max="13822" width="24.33203125" style="1" customWidth="1"/>
    <col min="13823" max="13823" width="39.1640625" style="1" customWidth="1"/>
    <col min="13824" max="13824" width="9.1640625" style="1"/>
    <col min="13825" max="13825" width="25.33203125" style="1" bestFit="1" customWidth="1"/>
    <col min="13826" max="14073" width="9.1640625" style="1"/>
    <col min="14074" max="14074" width="8.1640625" style="1" customWidth="1"/>
    <col min="14075" max="14075" width="19.33203125" style="1" bestFit="1" customWidth="1"/>
    <col min="14076" max="14076" width="26.1640625" style="1" customWidth="1"/>
    <col min="14077" max="14077" width="32.5" style="1" customWidth="1"/>
    <col min="14078" max="14078" width="24.33203125" style="1" customWidth="1"/>
    <col min="14079" max="14079" width="39.1640625" style="1" customWidth="1"/>
    <col min="14080" max="14080" width="9.1640625" style="1"/>
    <col min="14081" max="14081" width="25.33203125" style="1" bestFit="1" customWidth="1"/>
    <col min="14082" max="14329" width="9.1640625" style="1"/>
    <col min="14330" max="14330" width="8.1640625" style="1" customWidth="1"/>
    <col min="14331" max="14331" width="19.33203125" style="1" bestFit="1" customWidth="1"/>
    <col min="14332" max="14332" width="26.1640625" style="1" customWidth="1"/>
    <col min="14333" max="14333" width="32.5" style="1" customWidth="1"/>
    <col min="14334" max="14334" width="24.33203125" style="1" customWidth="1"/>
    <col min="14335" max="14335" width="39.1640625" style="1" customWidth="1"/>
    <col min="14336" max="14336" width="9.1640625" style="1"/>
    <col min="14337" max="14337" width="25.33203125" style="1" bestFit="1" customWidth="1"/>
    <col min="14338" max="14585" width="9.1640625" style="1"/>
    <col min="14586" max="14586" width="8.1640625" style="1" customWidth="1"/>
    <col min="14587" max="14587" width="19.33203125" style="1" bestFit="1" customWidth="1"/>
    <col min="14588" max="14588" width="26.1640625" style="1" customWidth="1"/>
    <col min="14589" max="14589" width="32.5" style="1" customWidth="1"/>
    <col min="14590" max="14590" width="24.33203125" style="1" customWidth="1"/>
    <col min="14591" max="14591" width="39.1640625" style="1" customWidth="1"/>
    <col min="14592" max="14592" width="9.1640625" style="1"/>
    <col min="14593" max="14593" width="25.33203125" style="1" bestFit="1" customWidth="1"/>
    <col min="14594" max="14841" width="9.1640625" style="1"/>
    <col min="14842" max="14842" width="8.1640625" style="1" customWidth="1"/>
    <col min="14843" max="14843" width="19.33203125" style="1" bestFit="1" customWidth="1"/>
    <col min="14844" max="14844" width="26.1640625" style="1" customWidth="1"/>
    <col min="14845" max="14845" width="32.5" style="1" customWidth="1"/>
    <col min="14846" max="14846" width="24.33203125" style="1" customWidth="1"/>
    <col min="14847" max="14847" width="39.1640625" style="1" customWidth="1"/>
    <col min="14848" max="14848" width="9.1640625" style="1"/>
    <col min="14849" max="14849" width="25.33203125" style="1" bestFit="1" customWidth="1"/>
    <col min="14850" max="15097" width="9.1640625" style="1"/>
    <col min="15098" max="15098" width="8.1640625" style="1" customWidth="1"/>
    <col min="15099" max="15099" width="19.33203125" style="1" bestFit="1" customWidth="1"/>
    <col min="15100" max="15100" width="26.1640625" style="1" customWidth="1"/>
    <col min="15101" max="15101" width="32.5" style="1" customWidth="1"/>
    <col min="15102" max="15102" width="24.33203125" style="1" customWidth="1"/>
    <col min="15103" max="15103" width="39.1640625" style="1" customWidth="1"/>
    <col min="15104" max="15104" width="9.1640625" style="1"/>
    <col min="15105" max="15105" width="25.33203125" style="1" bestFit="1" customWidth="1"/>
    <col min="15106" max="15353" width="9.1640625" style="1"/>
    <col min="15354" max="15354" width="8.1640625" style="1" customWidth="1"/>
    <col min="15355" max="15355" width="19.33203125" style="1" bestFit="1" customWidth="1"/>
    <col min="15356" max="15356" width="26.1640625" style="1" customWidth="1"/>
    <col min="15357" max="15357" width="32.5" style="1" customWidth="1"/>
    <col min="15358" max="15358" width="24.33203125" style="1" customWidth="1"/>
    <col min="15359" max="15359" width="39.1640625" style="1" customWidth="1"/>
    <col min="15360" max="15360" width="9.1640625" style="1"/>
    <col min="15361" max="15361" width="25.33203125" style="1" bestFit="1" customWidth="1"/>
    <col min="15362" max="15609" width="9.1640625" style="1"/>
    <col min="15610" max="15610" width="8.1640625" style="1" customWidth="1"/>
    <col min="15611" max="15611" width="19.33203125" style="1" bestFit="1" customWidth="1"/>
    <col min="15612" max="15612" width="26.1640625" style="1" customWidth="1"/>
    <col min="15613" max="15613" width="32.5" style="1" customWidth="1"/>
    <col min="15614" max="15614" width="24.33203125" style="1" customWidth="1"/>
    <col min="15615" max="15615" width="39.1640625" style="1" customWidth="1"/>
    <col min="15616" max="15616" width="9.1640625" style="1"/>
    <col min="15617" max="15617" width="25.33203125" style="1" bestFit="1" customWidth="1"/>
    <col min="15618" max="15865" width="9.1640625" style="1"/>
    <col min="15866" max="15866" width="8.1640625" style="1" customWidth="1"/>
    <col min="15867" max="15867" width="19.33203125" style="1" bestFit="1" customWidth="1"/>
    <col min="15868" max="15868" width="26.1640625" style="1" customWidth="1"/>
    <col min="15869" max="15869" width="32.5" style="1" customWidth="1"/>
    <col min="15870" max="15870" width="24.33203125" style="1" customWidth="1"/>
    <col min="15871" max="15871" width="39.1640625" style="1" customWidth="1"/>
    <col min="15872" max="15872" width="9.1640625" style="1"/>
    <col min="15873" max="15873" width="25.33203125" style="1" bestFit="1" customWidth="1"/>
    <col min="15874" max="16121" width="9.1640625" style="1"/>
    <col min="16122" max="16122" width="8.1640625" style="1" customWidth="1"/>
    <col min="16123" max="16123" width="19.33203125" style="1" bestFit="1" customWidth="1"/>
    <col min="16124" max="16124" width="26.1640625" style="1" customWidth="1"/>
    <col min="16125" max="16125" width="32.5" style="1" customWidth="1"/>
    <col min="16126" max="16126" width="24.33203125" style="1" customWidth="1"/>
    <col min="16127" max="16127" width="39.1640625" style="1" customWidth="1"/>
    <col min="16128" max="16128" width="9.1640625" style="1"/>
    <col min="16129" max="16129" width="25.33203125" style="1" bestFit="1" customWidth="1"/>
    <col min="16130" max="16384" width="9.1640625" style="1"/>
  </cols>
  <sheetData>
    <row r="1" spans="1:8" ht="25.5" customHeight="1" x14ac:dyDescent="0.2">
      <c r="B1" s="157" t="s">
        <v>145</v>
      </c>
      <c r="C1" s="157"/>
      <c r="D1" s="157"/>
      <c r="E1" s="157"/>
      <c r="F1" s="157"/>
      <c r="G1" s="157"/>
      <c r="H1" s="157"/>
    </row>
    <row r="2" spans="1:8" ht="16" x14ac:dyDescent="0.2">
      <c r="A2" s="158" t="s">
        <v>0</v>
      </c>
      <c r="B2" s="158"/>
      <c r="C2" s="158"/>
      <c r="D2" s="158"/>
      <c r="E2" s="158"/>
      <c r="F2" s="158"/>
      <c r="G2" s="158"/>
      <c r="H2" s="158"/>
    </row>
    <row r="3" spans="1:8" ht="15" customHeight="1" x14ac:dyDescent="0.2">
      <c r="A3" s="159" t="s">
        <v>137</v>
      </c>
      <c r="B3" s="159"/>
      <c r="C3" s="159"/>
      <c r="D3" s="159"/>
      <c r="E3" s="159"/>
      <c r="F3" s="159"/>
      <c r="G3" s="159"/>
      <c r="H3" s="159"/>
    </row>
    <row r="4" spans="1:8" ht="27" customHeight="1" x14ac:dyDescent="0.2">
      <c r="A4" s="13"/>
      <c r="B4" s="154" t="s">
        <v>3</v>
      </c>
      <c r="C4" s="154"/>
      <c r="D4" s="7"/>
      <c r="E4" s="35" t="s">
        <v>139</v>
      </c>
      <c r="F4" s="62" t="s">
        <v>142</v>
      </c>
      <c r="G4" s="71" t="s">
        <v>143</v>
      </c>
      <c r="H4" s="71" t="s">
        <v>144</v>
      </c>
    </row>
    <row r="5" spans="1:8" x14ac:dyDescent="0.2">
      <c r="A5" s="9">
        <v>41000</v>
      </c>
      <c r="C5" s="149" t="s">
        <v>4</v>
      </c>
      <c r="D5" s="150"/>
      <c r="E5" s="39"/>
      <c r="F5" s="81"/>
      <c r="G5" s="82"/>
      <c r="H5" s="82"/>
    </row>
    <row r="6" spans="1:8" ht="12" x14ac:dyDescent="0.2">
      <c r="A6" s="9">
        <v>41100</v>
      </c>
      <c r="D6" s="1" t="s">
        <v>5</v>
      </c>
      <c r="E6" s="60"/>
    </row>
    <row r="7" spans="1:8" ht="12" x14ac:dyDescent="0.2">
      <c r="A7" s="9">
        <v>41200</v>
      </c>
      <c r="D7" s="1" t="s">
        <v>6</v>
      </c>
      <c r="E7" s="61"/>
    </row>
    <row r="8" spans="1:8" ht="12" x14ac:dyDescent="0.2">
      <c r="A8" s="9">
        <v>41300</v>
      </c>
      <c r="D8" s="1" t="s">
        <v>7</v>
      </c>
      <c r="E8" s="61"/>
    </row>
    <row r="9" spans="1:8" ht="12" x14ac:dyDescent="0.2">
      <c r="A9" s="9">
        <v>41400</v>
      </c>
      <c r="D9" s="1" t="s">
        <v>8</v>
      </c>
      <c r="E9" s="61"/>
    </row>
    <row r="10" spans="1:8" ht="12" x14ac:dyDescent="0.2">
      <c r="A10" s="9">
        <v>41500</v>
      </c>
      <c r="D10" s="1" t="s">
        <v>9</v>
      </c>
      <c r="E10" s="61"/>
    </row>
    <row r="11" spans="1:8" ht="12" x14ac:dyDescent="0.2">
      <c r="A11" s="9">
        <v>41600</v>
      </c>
      <c r="D11" s="1" t="s">
        <v>10</v>
      </c>
      <c r="E11" s="61"/>
    </row>
    <row r="12" spans="1:8" x14ac:dyDescent="0.2">
      <c r="A12" s="9">
        <v>41000</v>
      </c>
      <c r="C12" s="155" t="s">
        <v>11</v>
      </c>
      <c r="D12" s="156"/>
      <c r="E12" s="33">
        <f>SUM(E6:E11)</f>
        <v>0</v>
      </c>
      <c r="F12" s="67" t="e">
        <f>E12/$E$21</f>
        <v>#DIV/0!</v>
      </c>
      <c r="G12" s="79"/>
      <c r="H12" s="79"/>
    </row>
    <row r="13" spans="1:8" x14ac:dyDescent="0.2">
      <c r="A13" s="9">
        <v>42000</v>
      </c>
      <c r="C13" s="145" t="s">
        <v>12</v>
      </c>
      <c r="D13" s="146"/>
      <c r="E13" s="39"/>
      <c r="F13" s="81"/>
      <c r="G13" s="82"/>
      <c r="H13" s="82"/>
    </row>
    <row r="14" spans="1:8" ht="12" x14ac:dyDescent="0.2">
      <c r="A14" s="9">
        <v>42100</v>
      </c>
      <c r="D14" s="1" t="s">
        <v>5</v>
      </c>
      <c r="E14" s="61"/>
    </row>
    <row r="15" spans="1:8" ht="12" x14ac:dyDescent="0.2">
      <c r="A15" s="9">
        <v>42200</v>
      </c>
      <c r="D15" s="1" t="s">
        <v>6</v>
      </c>
      <c r="E15" s="61"/>
    </row>
    <row r="16" spans="1:8" ht="12" x14ac:dyDescent="0.2">
      <c r="A16" s="9">
        <v>42300</v>
      </c>
      <c r="D16" s="1" t="s">
        <v>8</v>
      </c>
      <c r="E16" s="61"/>
    </row>
    <row r="17" spans="1:8" ht="12" x14ac:dyDescent="0.2">
      <c r="A17" s="9">
        <v>42400</v>
      </c>
      <c r="D17" s="1" t="s">
        <v>9</v>
      </c>
      <c r="E17" s="61"/>
    </row>
    <row r="18" spans="1:8" ht="12" x14ac:dyDescent="0.2">
      <c r="A18" s="9">
        <v>42500</v>
      </c>
      <c r="D18" s="1" t="s">
        <v>10</v>
      </c>
      <c r="E18" s="61"/>
    </row>
    <row r="19" spans="1:8" x14ac:dyDescent="0.2">
      <c r="A19" s="9">
        <v>42000</v>
      </c>
      <c r="C19" s="155" t="s">
        <v>13</v>
      </c>
      <c r="D19" s="156"/>
      <c r="E19" s="33">
        <f>SUM(E13:E18)</f>
        <v>0</v>
      </c>
      <c r="F19" s="67" t="e">
        <f>E19/$E$21</f>
        <v>#DIV/0!</v>
      </c>
      <c r="G19" s="79"/>
      <c r="H19" s="79"/>
    </row>
    <row r="20" spans="1:8" x14ac:dyDescent="0.2">
      <c r="A20" s="9">
        <v>43000</v>
      </c>
      <c r="C20" s="152" t="s">
        <v>14</v>
      </c>
      <c r="D20" s="153"/>
      <c r="E20" s="61"/>
    </row>
    <row r="21" spans="1:8" x14ac:dyDescent="0.2">
      <c r="B21" s="40" t="s">
        <v>15</v>
      </c>
      <c r="C21" s="41"/>
      <c r="D21" s="42"/>
      <c r="E21" s="33">
        <f>E12+E19+E20</f>
        <v>0</v>
      </c>
      <c r="F21" s="67" t="e">
        <f>E21/$E$21</f>
        <v>#DIV/0!</v>
      </c>
      <c r="G21" s="80">
        <v>1</v>
      </c>
      <c r="H21" s="66" t="e">
        <f>F21-G21</f>
        <v>#DIV/0!</v>
      </c>
    </row>
    <row r="22" spans="1:8" s="12" customFormat="1" ht="4.5" customHeight="1" x14ac:dyDescent="0.2">
      <c r="B22" s="17"/>
      <c r="E22" s="28"/>
      <c r="F22" s="64"/>
      <c r="G22" s="69"/>
      <c r="H22" s="69"/>
    </row>
    <row r="23" spans="1:8" x14ac:dyDescent="0.2">
      <c r="A23" s="13"/>
      <c r="B23" s="137" t="s">
        <v>16</v>
      </c>
      <c r="C23" s="137"/>
      <c r="D23" s="137"/>
      <c r="E23" s="37"/>
      <c r="F23" s="83"/>
      <c r="G23" s="84"/>
      <c r="H23" s="84"/>
    </row>
    <row r="24" spans="1:8" x14ac:dyDescent="0.2">
      <c r="A24" s="9">
        <v>51000</v>
      </c>
      <c r="C24" s="149" t="s">
        <v>17</v>
      </c>
      <c r="D24" s="150"/>
      <c r="E24" s="39"/>
      <c r="F24" s="85"/>
      <c r="G24" s="86"/>
      <c r="H24" s="86"/>
    </row>
    <row r="25" spans="1:8" ht="12" x14ac:dyDescent="0.2">
      <c r="A25" s="9">
        <v>51100</v>
      </c>
      <c r="C25" s="1"/>
      <c r="D25" s="26" t="s">
        <v>18</v>
      </c>
      <c r="E25" s="61"/>
    </row>
    <row r="26" spans="1:8" ht="12" x14ac:dyDescent="0.2">
      <c r="A26" s="9">
        <v>51200</v>
      </c>
      <c r="C26" s="1"/>
      <c r="D26" s="26" t="s">
        <v>19</v>
      </c>
      <c r="E26" s="61"/>
    </row>
    <row r="27" spans="1:8" ht="12" x14ac:dyDescent="0.2">
      <c r="A27" s="9">
        <v>51300</v>
      </c>
      <c r="C27" s="1"/>
      <c r="D27" s="26" t="s">
        <v>20</v>
      </c>
      <c r="E27" s="61"/>
    </row>
    <row r="28" spans="1:8" ht="12" x14ac:dyDescent="0.2">
      <c r="A28" s="9">
        <v>51400</v>
      </c>
      <c r="C28" s="1"/>
      <c r="D28" s="26" t="s">
        <v>21</v>
      </c>
      <c r="E28" s="61"/>
    </row>
    <row r="29" spans="1:8" ht="12" x14ac:dyDescent="0.2">
      <c r="A29" s="9">
        <v>51500</v>
      </c>
      <c r="C29" s="1"/>
      <c r="D29" s="26" t="s">
        <v>22</v>
      </c>
      <c r="E29" s="61"/>
    </row>
    <row r="30" spans="1:8" ht="12" x14ac:dyDescent="0.2">
      <c r="A30" s="9">
        <v>51600</v>
      </c>
      <c r="C30" s="1"/>
      <c r="D30" s="26" t="s">
        <v>23</v>
      </c>
      <c r="E30" s="61"/>
    </row>
    <row r="31" spans="1:8" ht="12" x14ac:dyDescent="0.2">
      <c r="A31" s="9">
        <v>51700</v>
      </c>
      <c r="C31" s="1"/>
      <c r="D31" s="26" t="s">
        <v>24</v>
      </c>
      <c r="E31" s="61"/>
    </row>
    <row r="32" spans="1:8" x14ac:dyDescent="0.2">
      <c r="A32" s="9">
        <v>51000</v>
      </c>
      <c r="C32" s="155" t="s">
        <v>25</v>
      </c>
      <c r="D32" s="156"/>
      <c r="E32" s="33">
        <f>SUM(E25:E31)</f>
        <v>0</v>
      </c>
      <c r="F32" s="66"/>
      <c r="G32" s="79"/>
      <c r="H32" s="79"/>
    </row>
    <row r="33" spans="1:8" x14ac:dyDescent="0.2">
      <c r="A33" s="9">
        <v>52000</v>
      </c>
      <c r="C33" s="152" t="s">
        <v>26</v>
      </c>
      <c r="D33" s="153"/>
      <c r="E33" s="61"/>
    </row>
    <row r="34" spans="1:8" x14ac:dyDescent="0.2">
      <c r="B34" s="143" t="s">
        <v>27</v>
      </c>
      <c r="C34" s="143"/>
      <c r="D34" s="144"/>
      <c r="E34" s="33">
        <f>E32+E33</f>
        <v>0</v>
      </c>
      <c r="F34" s="67" t="e">
        <f>E34/$E$21</f>
        <v>#DIV/0!</v>
      </c>
      <c r="G34" s="80">
        <v>0.3</v>
      </c>
      <c r="H34" s="66" t="e">
        <f>F34-G34</f>
        <v>#DIV/0!</v>
      </c>
    </row>
    <row r="35" spans="1:8" ht="3.75" customHeight="1" x14ac:dyDescent="0.2">
      <c r="B35" s="31"/>
      <c r="C35" s="31"/>
      <c r="D35" s="32"/>
      <c r="E35" s="21"/>
    </row>
    <row r="36" spans="1:8" x14ac:dyDescent="0.2">
      <c r="A36" s="13"/>
      <c r="B36" s="137" t="s">
        <v>28</v>
      </c>
      <c r="C36" s="137"/>
      <c r="D36" s="138"/>
      <c r="E36" s="33">
        <f>E21-E34</f>
        <v>0</v>
      </c>
      <c r="F36" s="67" t="e">
        <f>E36/$E$21</f>
        <v>#DIV/0!</v>
      </c>
      <c r="G36" s="79"/>
      <c r="H36" s="79"/>
    </row>
    <row r="37" spans="1:8" s="12" customFormat="1" ht="3.75" customHeight="1" x14ac:dyDescent="0.2">
      <c r="B37" s="17"/>
      <c r="E37" s="34"/>
      <c r="F37" s="64"/>
      <c r="G37" s="69"/>
      <c r="H37" s="69"/>
    </row>
    <row r="38" spans="1:8" x14ac:dyDescent="0.2">
      <c r="A38" s="13"/>
      <c r="B38" s="137" t="s">
        <v>29</v>
      </c>
      <c r="C38" s="137"/>
      <c r="D38" s="137"/>
      <c r="E38" s="37"/>
      <c r="F38" s="87"/>
      <c r="G38" s="88"/>
      <c r="H38" s="88"/>
    </row>
    <row r="39" spans="1:8" x14ac:dyDescent="0.2">
      <c r="A39" s="9">
        <v>61000</v>
      </c>
      <c r="C39" s="149" t="s">
        <v>30</v>
      </c>
      <c r="D39" s="150"/>
      <c r="E39" s="39"/>
      <c r="F39" s="89"/>
      <c r="G39" s="86"/>
      <c r="H39" s="86"/>
    </row>
    <row r="40" spans="1:8" ht="12" x14ac:dyDescent="0.2">
      <c r="A40" s="9">
        <v>61100</v>
      </c>
      <c r="D40" s="55" t="s">
        <v>31</v>
      </c>
      <c r="E40" s="39"/>
      <c r="F40" s="89"/>
      <c r="G40" s="86"/>
      <c r="H40" s="86"/>
    </row>
    <row r="41" spans="1:8" ht="12" x14ac:dyDescent="0.2">
      <c r="A41" s="9">
        <v>61110</v>
      </c>
      <c r="D41" s="23" t="s">
        <v>32</v>
      </c>
      <c r="E41" s="61"/>
    </row>
    <row r="42" spans="1:8" ht="12" x14ac:dyDescent="0.2">
      <c r="A42" s="9">
        <v>61120</v>
      </c>
      <c r="D42" s="23" t="s">
        <v>33</v>
      </c>
      <c r="E42" s="61"/>
    </row>
    <row r="43" spans="1:8" ht="12" x14ac:dyDescent="0.2">
      <c r="A43" s="9">
        <v>61130</v>
      </c>
      <c r="D43" s="23" t="s">
        <v>34</v>
      </c>
      <c r="E43" s="61"/>
    </row>
    <row r="44" spans="1:8" ht="12" x14ac:dyDescent="0.2">
      <c r="A44" s="9">
        <v>61140</v>
      </c>
      <c r="D44" s="23" t="s">
        <v>35</v>
      </c>
      <c r="E44" s="61"/>
    </row>
    <row r="45" spans="1:8" ht="12" x14ac:dyDescent="0.2">
      <c r="A45" s="9">
        <v>61100</v>
      </c>
      <c r="D45" s="53" t="s">
        <v>36</v>
      </c>
      <c r="E45" s="33">
        <f>SUM(E41:E44)</f>
        <v>0</v>
      </c>
      <c r="F45" s="66"/>
      <c r="G45" s="79"/>
      <c r="H45" s="79"/>
    </row>
    <row r="46" spans="1:8" ht="12" x14ac:dyDescent="0.2">
      <c r="A46" s="9">
        <v>61200</v>
      </c>
      <c r="D46" s="1" t="s">
        <v>37</v>
      </c>
      <c r="E46" s="61"/>
    </row>
    <row r="47" spans="1:8" ht="12" x14ac:dyDescent="0.2">
      <c r="A47" s="9">
        <v>61300</v>
      </c>
      <c r="D47" s="1" t="s">
        <v>38</v>
      </c>
      <c r="E47" s="61"/>
    </row>
    <row r="48" spans="1:8" ht="12" x14ac:dyDescent="0.2">
      <c r="A48" s="9">
        <v>61400</v>
      </c>
      <c r="C48" s="1"/>
      <c r="D48" s="55" t="s">
        <v>39</v>
      </c>
      <c r="E48" s="39"/>
      <c r="F48" s="89"/>
      <c r="G48" s="86"/>
      <c r="H48" s="86"/>
    </row>
    <row r="49" spans="1:8" ht="12" x14ac:dyDescent="0.2">
      <c r="A49" s="9">
        <v>61410</v>
      </c>
      <c r="D49" s="23" t="s">
        <v>40</v>
      </c>
      <c r="E49" s="61"/>
    </row>
    <row r="50" spans="1:8" ht="12" x14ac:dyDescent="0.2">
      <c r="A50" s="9">
        <v>61420</v>
      </c>
      <c r="D50" s="23" t="s">
        <v>41</v>
      </c>
      <c r="E50" s="61"/>
    </row>
    <row r="51" spans="1:8" ht="12" x14ac:dyDescent="0.2">
      <c r="A51" s="9">
        <v>61430</v>
      </c>
      <c r="D51" s="23" t="s">
        <v>42</v>
      </c>
      <c r="E51" s="61"/>
    </row>
    <row r="52" spans="1:8" ht="12" x14ac:dyDescent="0.2">
      <c r="A52" s="9">
        <v>61440</v>
      </c>
      <c r="D52" s="23" t="s">
        <v>43</v>
      </c>
      <c r="E52" s="61"/>
    </row>
    <row r="53" spans="1:8" ht="12" x14ac:dyDescent="0.2">
      <c r="A53" s="9">
        <v>61400</v>
      </c>
      <c r="D53" s="53" t="s">
        <v>44</v>
      </c>
      <c r="E53" s="33">
        <f>SUM(E49:E52)</f>
        <v>0</v>
      </c>
      <c r="F53" s="66"/>
      <c r="G53" s="79"/>
      <c r="H53" s="79"/>
    </row>
    <row r="54" spans="1:8" x14ac:dyDescent="0.2">
      <c r="A54" s="9">
        <v>61000</v>
      </c>
      <c r="C54" s="147" t="s">
        <v>45</v>
      </c>
      <c r="D54" s="148"/>
      <c r="E54" s="33">
        <f>E45+E46+E47+E53</f>
        <v>0</v>
      </c>
      <c r="F54" s="67" t="e">
        <f>E54/$E$21</f>
        <v>#DIV/0!</v>
      </c>
      <c r="G54" s="80">
        <v>0.14399999999999999</v>
      </c>
      <c r="H54" s="66" t="e">
        <f>F54-G54</f>
        <v>#DIV/0!</v>
      </c>
    </row>
    <row r="55" spans="1:8" x14ac:dyDescent="0.2">
      <c r="A55" s="9">
        <v>62000</v>
      </c>
      <c r="C55" s="51" t="s">
        <v>46</v>
      </c>
      <c r="D55" s="52"/>
      <c r="E55" s="39"/>
      <c r="F55" s="89"/>
      <c r="G55" s="86"/>
      <c r="H55" s="86"/>
    </row>
    <row r="56" spans="1:8" ht="12" x14ac:dyDescent="0.2">
      <c r="A56" s="9">
        <v>62160</v>
      </c>
      <c r="C56" s="1"/>
      <c r="D56" s="55" t="s">
        <v>47</v>
      </c>
      <c r="E56" s="39"/>
      <c r="F56" s="89"/>
      <c r="G56" s="86"/>
      <c r="H56" s="86"/>
    </row>
    <row r="57" spans="1:8" ht="12" x14ac:dyDescent="0.2">
      <c r="A57" s="9">
        <v>62170</v>
      </c>
      <c r="C57" s="1"/>
      <c r="D57" s="23" t="s">
        <v>48</v>
      </c>
      <c r="E57" s="61"/>
    </row>
    <row r="58" spans="1:8" ht="12" x14ac:dyDescent="0.2">
      <c r="A58" s="9">
        <v>62180</v>
      </c>
      <c r="D58" s="22" t="s">
        <v>49</v>
      </c>
      <c r="E58" s="61"/>
    </row>
    <row r="59" spans="1:8" ht="12" x14ac:dyDescent="0.2">
      <c r="A59" s="9">
        <v>62100</v>
      </c>
      <c r="D59" s="22" t="s">
        <v>50</v>
      </c>
      <c r="E59" s="61"/>
    </row>
    <row r="60" spans="1:8" ht="12" x14ac:dyDescent="0.2">
      <c r="A60" s="9">
        <v>62200</v>
      </c>
      <c r="D60" s="22" t="s">
        <v>51</v>
      </c>
      <c r="E60" s="61"/>
    </row>
    <row r="61" spans="1:8" ht="12" x14ac:dyDescent="0.2">
      <c r="A61" s="9">
        <v>62210</v>
      </c>
      <c r="D61" s="23" t="s">
        <v>52</v>
      </c>
      <c r="E61" s="61"/>
    </row>
    <row r="62" spans="1:8" ht="12" x14ac:dyDescent="0.2">
      <c r="A62" s="9">
        <v>62220</v>
      </c>
      <c r="D62" s="22" t="s">
        <v>53</v>
      </c>
      <c r="E62" s="61"/>
    </row>
    <row r="63" spans="1:8" ht="12" x14ac:dyDescent="0.2">
      <c r="A63" s="9">
        <v>62230</v>
      </c>
      <c r="D63" s="22" t="s">
        <v>54</v>
      </c>
      <c r="E63" s="61"/>
    </row>
    <row r="64" spans="1:8" ht="12" x14ac:dyDescent="0.2">
      <c r="A64" s="9">
        <v>62240</v>
      </c>
      <c r="D64" s="22" t="s">
        <v>55</v>
      </c>
      <c r="E64" s="61"/>
    </row>
    <row r="65" spans="1:8" ht="12" x14ac:dyDescent="0.2">
      <c r="A65" s="9">
        <v>62200</v>
      </c>
      <c r="D65" s="54" t="s">
        <v>56</v>
      </c>
      <c r="E65" s="33">
        <f>SUM(E57:E64)</f>
        <v>0</v>
      </c>
      <c r="F65" s="66"/>
      <c r="G65" s="79"/>
      <c r="H65" s="79"/>
    </row>
    <row r="66" spans="1:8" x14ac:dyDescent="0.2">
      <c r="A66" s="9">
        <v>62100</v>
      </c>
      <c r="D66" s="56" t="s">
        <v>57</v>
      </c>
      <c r="E66" s="39"/>
      <c r="F66" s="89"/>
      <c r="G66" s="86"/>
      <c r="H66" s="86"/>
    </row>
    <row r="67" spans="1:8" ht="12" x14ac:dyDescent="0.2">
      <c r="A67" s="9">
        <v>62110</v>
      </c>
      <c r="C67" s="1"/>
      <c r="D67" s="23" t="s">
        <v>58</v>
      </c>
      <c r="E67" s="61"/>
    </row>
    <row r="68" spans="1:8" ht="12" x14ac:dyDescent="0.2">
      <c r="A68" s="9">
        <v>62120</v>
      </c>
      <c r="C68" s="1"/>
      <c r="D68" s="23" t="s">
        <v>59</v>
      </c>
      <c r="E68" s="61"/>
    </row>
    <row r="69" spans="1:8" ht="12" x14ac:dyDescent="0.2">
      <c r="A69" s="9">
        <v>62130</v>
      </c>
      <c r="C69" s="1"/>
      <c r="D69" s="23" t="s">
        <v>60</v>
      </c>
      <c r="E69" s="61"/>
    </row>
    <row r="70" spans="1:8" ht="12" x14ac:dyDescent="0.2">
      <c r="A70" s="9">
        <v>62140</v>
      </c>
      <c r="C70" s="1"/>
      <c r="D70" s="23" t="s">
        <v>61</v>
      </c>
      <c r="E70" s="61"/>
    </row>
    <row r="71" spans="1:8" ht="12" x14ac:dyDescent="0.2">
      <c r="A71" s="9">
        <v>62150</v>
      </c>
      <c r="C71" s="1"/>
      <c r="D71" s="54" t="s">
        <v>62</v>
      </c>
      <c r="E71" s="33">
        <f>SUM(E67:E70)</f>
        <v>0</v>
      </c>
      <c r="F71" s="66"/>
      <c r="G71" s="79"/>
      <c r="H71" s="79"/>
    </row>
    <row r="72" spans="1:8" x14ac:dyDescent="0.2">
      <c r="A72" s="9">
        <v>62000</v>
      </c>
      <c r="C72" s="147" t="s">
        <v>63</v>
      </c>
      <c r="D72" s="148"/>
      <c r="E72" s="33">
        <f>E71+E65</f>
        <v>0</v>
      </c>
      <c r="F72" s="67" t="e">
        <f>E72/$E$21</f>
        <v>#DIV/0!</v>
      </c>
      <c r="G72" s="80">
        <v>0.09</v>
      </c>
      <c r="H72" s="66" t="e">
        <f>F72-G72</f>
        <v>#DIV/0!</v>
      </c>
    </row>
    <row r="73" spans="1:8" x14ac:dyDescent="0.2">
      <c r="A73" s="9">
        <v>63000</v>
      </c>
      <c r="C73" s="145" t="s">
        <v>64</v>
      </c>
      <c r="D73" s="146"/>
      <c r="E73" s="39"/>
      <c r="F73" s="89"/>
      <c r="G73" s="86"/>
      <c r="H73" s="86"/>
    </row>
    <row r="74" spans="1:8" ht="12" x14ac:dyDescent="0.2">
      <c r="A74" s="9">
        <v>63100</v>
      </c>
      <c r="D74" s="1" t="s">
        <v>66</v>
      </c>
      <c r="E74" s="61"/>
    </row>
    <row r="75" spans="1:8" ht="12" x14ac:dyDescent="0.2">
      <c r="A75" s="9">
        <v>63200</v>
      </c>
      <c r="D75" s="1" t="s">
        <v>67</v>
      </c>
      <c r="E75" s="61"/>
    </row>
    <row r="76" spans="1:8" ht="12" x14ac:dyDescent="0.2">
      <c r="A76" s="9">
        <v>63300</v>
      </c>
      <c r="D76" s="1" t="s">
        <v>68</v>
      </c>
      <c r="E76" s="61"/>
    </row>
    <row r="77" spans="1:8" ht="12" x14ac:dyDescent="0.2">
      <c r="A77" s="9">
        <v>63400</v>
      </c>
      <c r="D77" s="1" t="s">
        <v>69</v>
      </c>
      <c r="E77" s="61"/>
    </row>
    <row r="78" spans="1:8" ht="12" x14ac:dyDescent="0.2">
      <c r="A78" s="9">
        <v>63500</v>
      </c>
      <c r="D78" s="1" t="s">
        <v>70</v>
      </c>
      <c r="E78" s="61"/>
    </row>
    <row r="79" spans="1:8" ht="12" x14ac:dyDescent="0.2">
      <c r="A79" s="9">
        <v>63600</v>
      </c>
      <c r="D79" s="1" t="s">
        <v>71</v>
      </c>
      <c r="E79" s="61"/>
    </row>
    <row r="80" spans="1:8" x14ac:dyDescent="0.2">
      <c r="A80" s="9">
        <v>63000</v>
      </c>
      <c r="C80" s="147" t="s">
        <v>72</v>
      </c>
      <c r="D80" s="148"/>
      <c r="E80" s="33">
        <f>SUM(E74:E79)</f>
        <v>0</v>
      </c>
      <c r="F80" s="67" t="e">
        <f>E80/$E$21</f>
        <v>#DIV/0!</v>
      </c>
      <c r="G80" s="80">
        <v>0.01</v>
      </c>
      <c r="H80" s="66" t="e">
        <f>F80-G80</f>
        <v>#DIV/0!</v>
      </c>
    </row>
    <row r="81" spans="1:8" x14ac:dyDescent="0.2">
      <c r="A81" s="9">
        <v>64000</v>
      </c>
      <c r="C81" s="145" t="s">
        <v>73</v>
      </c>
      <c r="D81" s="146"/>
      <c r="E81" s="39"/>
      <c r="F81" s="89"/>
      <c r="G81" s="86"/>
      <c r="H81" s="86"/>
    </row>
    <row r="82" spans="1:8" ht="12" x14ac:dyDescent="0.2">
      <c r="A82" s="9">
        <v>64100</v>
      </c>
      <c r="D82" s="1" t="s">
        <v>74</v>
      </c>
      <c r="E82" s="61"/>
    </row>
    <row r="83" spans="1:8" ht="10.5" customHeight="1" x14ac:dyDescent="0.2">
      <c r="A83" s="9">
        <v>64300</v>
      </c>
      <c r="D83" s="1" t="s">
        <v>76</v>
      </c>
      <c r="E83" s="61"/>
    </row>
    <row r="84" spans="1:8" ht="12" x14ac:dyDescent="0.2">
      <c r="A84" s="9">
        <v>64500</v>
      </c>
      <c r="D84" s="1" t="s">
        <v>78</v>
      </c>
      <c r="E84" s="61"/>
    </row>
    <row r="85" spans="1:8" ht="12" x14ac:dyDescent="0.2">
      <c r="A85" s="9">
        <v>64600</v>
      </c>
      <c r="D85" s="1" t="s">
        <v>79</v>
      </c>
      <c r="E85" s="61"/>
    </row>
    <row r="86" spans="1:8" ht="12" x14ac:dyDescent="0.2">
      <c r="A86" s="9">
        <v>64700</v>
      </c>
      <c r="D86" s="1" t="s">
        <v>80</v>
      </c>
      <c r="E86" s="61"/>
    </row>
    <row r="87" spans="1:8" x14ac:dyDescent="0.2">
      <c r="A87" s="9">
        <v>64000</v>
      </c>
      <c r="C87" s="147" t="s">
        <v>81</v>
      </c>
      <c r="D87" s="148"/>
      <c r="E87" s="33">
        <f>SUM(E82:E86)</f>
        <v>0</v>
      </c>
      <c r="F87" s="67" t="e">
        <f>E87/$E$21</f>
        <v>#DIV/0!</v>
      </c>
      <c r="G87" s="80">
        <v>0.01</v>
      </c>
      <c r="H87" s="66" t="e">
        <f>F87-G87</f>
        <v>#DIV/0!</v>
      </c>
    </row>
    <row r="88" spans="1:8" x14ac:dyDescent="0.2">
      <c r="A88" s="9">
        <v>65000</v>
      </c>
      <c r="C88" s="145" t="s">
        <v>82</v>
      </c>
      <c r="D88" s="146"/>
      <c r="E88" s="39"/>
      <c r="F88" s="89"/>
      <c r="G88" s="86"/>
      <c r="H88" s="86"/>
    </row>
    <row r="89" spans="1:8" ht="12" x14ac:dyDescent="0.2">
      <c r="A89" s="9">
        <v>65100</v>
      </c>
      <c r="D89" s="1" t="s">
        <v>83</v>
      </c>
      <c r="E89" s="61"/>
    </row>
    <row r="90" spans="1:8" ht="12" x14ac:dyDescent="0.2">
      <c r="A90" s="9">
        <v>65110</v>
      </c>
      <c r="D90" s="26" t="s">
        <v>84</v>
      </c>
      <c r="E90" s="61"/>
    </row>
    <row r="91" spans="1:8" ht="12" x14ac:dyDescent="0.2">
      <c r="A91" s="9">
        <v>65200</v>
      </c>
      <c r="D91" s="1" t="s">
        <v>85</v>
      </c>
      <c r="E91" s="61"/>
    </row>
    <row r="92" spans="1:8" ht="12" x14ac:dyDescent="0.2">
      <c r="A92" s="9">
        <v>65300</v>
      </c>
      <c r="D92" s="1" t="s">
        <v>86</v>
      </c>
      <c r="E92" s="61"/>
    </row>
    <row r="93" spans="1:8" ht="12" x14ac:dyDescent="0.2">
      <c r="A93" s="9">
        <v>65400</v>
      </c>
      <c r="D93" s="1" t="s">
        <v>87</v>
      </c>
      <c r="E93" s="61"/>
    </row>
    <row r="94" spans="1:8" ht="12" x14ac:dyDescent="0.2">
      <c r="A94" s="9">
        <v>65500</v>
      </c>
      <c r="D94" s="1" t="s">
        <v>88</v>
      </c>
      <c r="E94" s="61"/>
    </row>
    <row r="95" spans="1:8" x14ac:dyDescent="0.2">
      <c r="A95" s="9">
        <v>65000</v>
      </c>
      <c r="C95" s="147" t="s">
        <v>89</v>
      </c>
      <c r="D95" s="148"/>
      <c r="E95" s="33">
        <f>SUM(E89:E94)</f>
        <v>0</v>
      </c>
      <c r="F95" s="67" t="e">
        <f>E95/$E$21</f>
        <v>#DIV/0!</v>
      </c>
      <c r="G95" s="90">
        <v>2.5000000000000001E-2</v>
      </c>
      <c r="H95" s="66" t="e">
        <f>F95-G95</f>
        <v>#DIV/0!</v>
      </c>
    </row>
    <row r="96" spans="1:8" x14ac:dyDescent="0.2">
      <c r="A96" s="9">
        <v>66000</v>
      </c>
      <c r="C96" s="145" t="s">
        <v>90</v>
      </c>
      <c r="D96" s="146"/>
      <c r="E96" s="39"/>
      <c r="F96" s="89"/>
      <c r="G96" s="86"/>
      <c r="H96" s="86"/>
    </row>
    <row r="97" spans="1:8" ht="12.75" customHeight="1" x14ac:dyDescent="0.2">
      <c r="A97" s="9">
        <v>66100</v>
      </c>
      <c r="D97" s="1" t="s">
        <v>91</v>
      </c>
      <c r="E97" s="61"/>
    </row>
    <row r="98" spans="1:8" ht="12" x14ac:dyDescent="0.2">
      <c r="A98" s="9">
        <v>66200</v>
      </c>
      <c r="D98" s="1" t="s">
        <v>92</v>
      </c>
      <c r="E98" s="61"/>
    </row>
    <row r="99" spans="1:8" ht="12" x14ac:dyDescent="0.2">
      <c r="A99" s="9">
        <v>66300</v>
      </c>
      <c r="D99" s="1" t="s">
        <v>93</v>
      </c>
      <c r="E99" s="61"/>
    </row>
    <row r="100" spans="1:8" ht="12" x14ac:dyDescent="0.2">
      <c r="A100" s="9">
        <v>66400</v>
      </c>
      <c r="D100" s="1" t="s">
        <v>94</v>
      </c>
      <c r="E100" s="61"/>
    </row>
    <row r="101" spans="1:8" ht="12" x14ac:dyDescent="0.2">
      <c r="A101" s="9">
        <v>66500</v>
      </c>
      <c r="D101" s="1" t="s">
        <v>95</v>
      </c>
      <c r="E101" s="61"/>
    </row>
    <row r="102" spans="1:8" x14ac:dyDescent="0.2">
      <c r="A102" s="9">
        <v>66000</v>
      </c>
      <c r="C102" s="147" t="s">
        <v>96</v>
      </c>
      <c r="D102" s="148"/>
      <c r="E102" s="33">
        <f>SUM(E97:E101)</f>
        <v>0</v>
      </c>
      <c r="F102" s="67" t="e">
        <f>E102/$E$21</f>
        <v>#DIV/0!</v>
      </c>
      <c r="G102" s="90">
        <v>6.0000000000000001E-3</v>
      </c>
      <c r="H102" s="66" t="e">
        <f>F102-G102</f>
        <v>#DIV/0!</v>
      </c>
    </row>
    <row r="103" spans="1:8" x14ac:dyDescent="0.2">
      <c r="A103" s="9">
        <v>67000</v>
      </c>
      <c r="C103" s="145" t="s">
        <v>97</v>
      </c>
      <c r="D103" s="146"/>
      <c r="E103" s="39"/>
      <c r="F103" s="89"/>
      <c r="G103" s="86"/>
      <c r="H103" s="86"/>
    </row>
    <row r="104" spans="1:8" ht="12" x14ac:dyDescent="0.2">
      <c r="A104" s="9">
        <v>67100</v>
      </c>
      <c r="C104" s="1"/>
      <c r="D104" s="1" t="s">
        <v>98</v>
      </c>
      <c r="E104" s="61"/>
    </row>
    <row r="105" spans="1:8" ht="12" x14ac:dyDescent="0.2">
      <c r="A105" s="9">
        <v>67200</v>
      </c>
      <c r="D105" s="1" t="s">
        <v>99</v>
      </c>
      <c r="E105" s="61"/>
    </row>
    <row r="106" spans="1:8" ht="12" x14ac:dyDescent="0.2">
      <c r="A106" s="9">
        <v>67300</v>
      </c>
      <c r="D106" s="1" t="s">
        <v>100</v>
      </c>
      <c r="E106" s="61"/>
    </row>
    <row r="107" spans="1:8" ht="12" x14ac:dyDescent="0.2">
      <c r="A107" s="9">
        <v>67400</v>
      </c>
      <c r="D107" s="1" t="s">
        <v>101</v>
      </c>
      <c r="E107" s="61"/>
    </row>
    <row r="108" spans="1:8" x14ac:dyDescent="0.2">
      <c r="A108" s="9">
        <v>67000</v>
      </c>
      <c r="C108" s="147" t="s">
        <v>102</v>
      </c>
      <c r="D108" s="148"/>
      <c r="E108" s="33">
        <f>SUM(E104:E107)</f>
        <v>0</v>
      </c>
      <c r="F108" s="67" t="e">
        <f>E108/$E$21</f>
        <v>#DIV/0!</v>
      </c>
      <c r="G108" s="90">
        <v>2E-3</v>
      </c>
      <c r="H108" s="66" t="e">
        <f>F108-G108</f>
        <v>#DIV/0!</v>
      </c>
    </row>
    <row r="109" spans="1:8" x14ac:dyDescent="0.2">
      <c r="A109" s="9">
        <v>68000</v>
      </c>
      <c r="C109" s="145" t="s">
        <v>103</v>
      </c>
      <c r="D109" s="146"/>
      <c r="E109" s="39"/>
      <c r="F109" s="89"/>
      <c r="G109" s="86"/>
      <c r="H109" s="86"/>
    </row>
    <row r="110" spans="1:8" ht="12" x14ac:dyDescent="0.2">
      <c r="A110" s="9">
        <v>68100</v>
      </c>
      <c r="D110" s="1" t="s">
        <v>104</v>
      </c>
      <c r="E110" s="61"/>
    </row>
    <row r="111" spans="1:8" ht="12" x14ac:dyDescent="0.2">
      <c r="A111" s="9">
        <v>68200</v>
      </c>
      <c r="D111" s="1" t="s">
        <v>105</v>
      </c>
      <c r="E111" s="61"/>
    </row>
    <row r="112" spans="1:8" ht="12" x14ac:dyDescent="0.2">
      <c r="A112" s="9">
        <v>68300</v>
      </c>
      <c r="D112" s="1" t="s">
        <v>106</v>
      </c>
      <c r="E112" s="61"/>
    </row>
    <row r="113" spans="1:8" ht="12" x14ac:dyDescent="0.2">
      <c r="A113" s="9">
        <v>68400</v>
      </c>
      <c r="D113" s="1" t="s">
        <v>107</v>
      </c>
      <c r="E113" s="61"/>
    </row>
    <row r="114" spans="1:8" ht="12" x14ac:dyDescent="0.2">
      <c r="A114" s="9">
        <v>68500</v>
      </c>
      <c r="D114" s="1" t="s">
        <v>108</v>
      </c>
      <c r="E114" s="61"/>
    </row>
    <row r="115" spans="1:8" x14ac:dyDescent="0.2">
      <c r="A115" s="9">
        <v>68000</v>
      </c>
      <c r="C115" s="147" t="s">
        <v>109</v>
      </c>
      <c r="D115" s="148"/>
      <c r="E115" s="33">
        <f>SUM(E110:E114)</f>
        <v>0</v>
      </c>
      <c r="F115" s="67" t="e">
        <f>E115/$E$21</f>
        <v>#DIV/0!</v>
      </c>
      <c r="G115" s="90">
        <v>3.0000000000000001E-3</v>
      </c>
      <c r="H115" s="66" t="e">
        <f>F115-G115</f>
        <v>#DIV/0!</v>
      </c>
    </row>
    <row r="116" spans="1:8" x14ac:dyDescent="0.2">
      <c r="A116" s="9">
        <v>69000</v>
      </c>
      <c r="C116" s="145" t="s">
        <v>110</v>
      </c>
      <c r="D116" s="146"/>
      <c r="E116" s="39"/>
      <c r="F116" s="89"/>
      <c r="G116" s="86"/>
      <c r="H116" s="86"/>
    </row>
    <row r="117" spans="1:8" ht="12" x14ac:dyDescent="0.2">
      <c r="A117" s="9">
        <v>69100</v>
      </c>
      <c r="D117" s="1" t="s">
        <v>111</v>
      </c>
      <c r="E117" s="61"/>
    </row>
    <row r="118" spans="1:8" ht="12" x14ac:dyDescent="0.2">
      <c r="A118" s="9">
        <v>69200</v>
      </c>
      <c r="D118" s="1" t="s">
        <v>112</v>
      </c>
      <c r="E118" s="61"/>
    </row>
    <row r="119" spans="1:8" ht="12" x14ac:dyDescent="0.2">
      <c r="A119" s="9">
        <v>69300</v>
      </c>
      <c r="C119" s="1"/>
      <c r="D119" s="1" t="s">
        <v>113</v>
      </c>
      <c r="E119" s="61"/>
    </row>
    <row r="120" spans="1:8" ht="12" x14ac:dyDescent="0.2">
      <c r="A120" s="9">
        <v>69400</v>
      </c>
      <c r="D120" s="1" t="s">
        <v>114</v>
      </c>
      <c r="E120" s="61"/>
    </row>
    <row r="121" spans="1:8" x14ac:dyDescent="0.2">
      <c r="A121" s="9">
        <v>69000</v>
      </c>
      <c r="C121" s="147" t="s">
        <v>115</v>
      </c>
      <c r="D121" s="148"/>
      <c r="E121" s="33">
        <f>SUM(E117:E120)</f>
        <v>0</v>
      </c>
      <c r="F121" s="67" t="e">
        <f>E121/$E$21</f>
        <v>#DIV/0!</v>
      </c>
      <c r="G121" s="80">
        <v>0.01</v>
      </c>
      <c r="H121" s="66" t="e">
        <f>F121-G121</f>
        <v>#DIV/0!</v>
      </c>
    </row>
    <row r="122" spans="1:8" x14ac:dyDescent="0.2">
      <c r="A122" s="9">
        <v>71000</v>
      </c>
      <c r="C122" s="145" t="s">
        <v>116</v>
      </c>
      <c r="D122" s="146"/>
      <c r="E122" s="39"/>
      <c r="F122" s="89"/>
      <c r="G122" s="86"/>
      <c r="H122" s="86"/>
    </row>
    <row r="123" spans="1:8" ht="12" x14ac:dyDescent="0.2">
      <c r="A123" s="9">
        <v>71100</v>
      </c>
      <c r="C123" s="1"/>
      <c r="D123" s="1" t="s">
        <v>117</v>
      </c>
      <c r="E123" s="61"/>
    </row>
    <row r="124" spans="1:8" ht="12" x14ac:dyDescent="0.2">
      <c r="A124" s="9">
        <v>71200</v>
      </c>
      <c r="C124" s="1"/>
      <c r="D124" s="1" t="s">
        <v>118</v>
      </c>
      <c r="E124" s="61"/>
    </row>
    <row r="125" spans="1:8" s="12" customFormat="1" ht="15" x14ac:dyDescent="0.2">
      <c r="A125" s="9">
        <v>71300</v>
      </c>
      <c r="B125" s="27"/>
      <c r="C125" s="1"/>
      <c r="D125" s="1" t="s">
        <v>119</v>
      </c>
      <c r="E125" s="61"/>
      <c r="F125" s="64"/>
      <c r="G125" s="69"/>
      <c r="H125" s="69"/>
    </row>
    <row r="126" spans="1:8" ht="12" x14ac:dyDescent="0.2">
      <c r="A126" s="9">
        <v>71400</v>
      </c>
      <c r="C126" s="1"/>
      <c r="D126" s="26" t="s">
        <v>120</v>
      </c>
      <c r="E126" s="61"/>
    </row>
    <row r="127" spans="1:8" x14ac:dyDescent="0.2">
      <c r="A127" s="9">
        <v>71000</v>
      </c>
      <c r="C127" s="147" t="s">
        <v>121</v>
      </c>
      <c r="D127" s="148"/>
      <c r="E127" s="33">
        <f>SUM(E123:E126)</f>
        <v>0</v>
      </c>
      <c r="F127" s="67" t="e">
        <f>E127/$E$21</f>
        <v>#DIV/0!</v>
      </c>
      <c r="G127" s="79"/>
      <c r="H127" s="79"/>
    </row>
    <row r="128" spans="1:8" x14ac:dyDescent="0.2">
      <c r="B128" s="147" t="s">
        <v>122</v>
      </c>
      <c r="C128" s="147"/>
      <c r="D128" s="148"/>
      <c r="E128" s="33">
        <f>E127+E121+E115+E108+E102+E95+E87+E80+E72+E54</f>
        <v>0</v>
      </c>
      <c r="F128" s="67" t="e">
        <f>E128/$E$21</f>
        <v>#DIV/0!</v>
      </c>
      <c r="G128" s="80">
        <v>0.3</v>
      </c>
      <c r="H128" s="66" t="e">
        <f>F128-G128</f>
        <v>#DIV/0!</v>
      </c>
    </row>
    <row r="129" spans="1:249" ht="3.75" customHeight="1" x14ac:dyDescent="0.2">
      <c r="C129" s="1"/>
      <c r="D129" s="26"/>
    </row>
    <row r="130" spans="1:249" x14ac:dyDescent="0.2">
      <c r="A130" s="13"/>
      <c r="B130" s="137" t="s">
        <v>123</v>
      </c>
      <c r="C130" s="137"/>
      <c r="D130" s="138"/>
      <c r="E130" s="33">
        <f>E36-E128</f>
        <v>0</v>
      </c>
      <c r="F130" s="67" t="e">
        <f>E130/$E$21</f>
        <v>#DIV/0!</v>
      </c>
      <c r="G130" s="80">
        <v>0.4</v>
      </c>
      <c r="H130" s="66" t="e">
        <f>F130-G130</f>
        <v>#DIV/0!</v>
      </c>
    </row>
    <row r="131" spans="1:249" ht="3" customHeight="1" x14ac:dyDescent="0.2">
      <c r="A131" s="12"/>
      <c r="B131" s="17"/>
      <c r="C131" s="12"/>
      <c r="D131" s="12"/>
      <c r="E131" s="28"/>
    </row>
    <row r="132" spans="1:249" s="12" customFormat="1" ht="15" x14ac:dyDescent="0.2">
      <c r="A132" s="13"/>
      <c r="B132" s="137" t="s">
        <v>124</v>
      </c>
      <c r="C132" s="137"/>
      <c r="D132" s="137"/>
      <c r="E132" s="37"/>
      <c r="F132" s="91"/>
      <c r="G132" s="92"/>
      <c r="H132" s="92"/>
    </row>
    <row r="133" spans="1:249" x14ac:dyDescent="0.2">
      <c r="A133" s="9">
        <v>72000</v>
      </c>
      <c r="C133" s="139" t="s">
        <v>125</v>
      </c>
      <c r="D133" s="140"/>
      <c r="E133" s="61"/>
    </row>
    <row r="134" spans="1:249" x14ac:dyDescent="0.2">
      <c r="A134" s="9">
        <v>73000</v>
      </c>
      <c r="C134" s="141" t="s">
        <v>126</v>
      </c>
      <c r="D134" s="142"/>
      <c r="E134" s="61"/>
    </row>
    <row r="135" spans="1:249" s="19" customFormat="1" ht="13" x14ac:dyDescent="0.2">
      <c r="A135" s="9">
        <v>74000</v>
      </c>
      <c r="B135" s="27"/>
      <c r="C135" s="141" t="s">
        <v>127</v>
      </c>
      <c r="D135" s="142"/>
      <c r="E135" s="61"/>
      <c r="F135" s="65"/>
      <c r="G135" s="70"/>
      <c r="H135" s="70"/>
    </row>
    <row r="136" spans="1:249" x14ac:dyDescent="0.2">
      <c r="A136" s="9">
        <v>75000</v>
      </c>
      <c r="C136" s="141" t="s">
        <v>128</v>
      </c>
      <c r="D136" s="142"/>
      <c r="E136" s="61"/>
    </row>
    <row r="137" spans="1:249" s="21" customFormat="1" x14ac:dyDescent="0.2">
      <c r="A137" s="9"/>
      <c r="B137" s="143" t="s">
        <v>129</v>
      </c>
      <c r="C137" s="143"/>
      <c r="D137" s="144"/>
      <c r="E137" s="33">
        <f>SUM(E133:E136)</f>
        <v>0</v>
      </c>
      <c r="F137" s="93"/>
      <c r="G137" s="94"/>
      <c r="H137" s="94"/>
      <c r="I137" s="8"/>
      <c r="J137" s="8"/>
      <c r="K137" s="8"/>
      <c r="L137" s="20"/>
      <c r="M137" s="18"/>
      <c r="N137" s="18"/>
      <c r="O137" s="8"/>
      <c r="P137" s="8"/>
      <c r="Q137" s="8"/>
      <c r="R137" s="20"/>
      <c r="S137" s="18"/>
      <c r="T137" s="18"/>
      <c r="U137" s="8"/>
      <c r="V137" s="8"/>
      <c r="W137" s="8"/>
      <c r="X137" s="20"/>
      <c r="Y137" s="18"/>
      <c r="Z137" s="18"/>
      <c r="AA137" s="8"/>
      <c r="AB137" s="8"/>
      <c r="AC137" s="8"/>
      <c r="AD137" s="20"/>
      <c r="AE137" s="18"/>
      <c r="AF137" s="18"/>
      <c r="AG137" s="8"/>
      <c r="AH137" s="8"/>
      <c r="AI137" s="8"/>
      <c r="AJ137" s="20"/>
      <c r="AK137" s="18"/>
      <c r="AL137" s="18"/>
      <c r="AM137" s="8"/>
      <c r="AN137" s="8"/>
      <c r="AO137" s="8"/>
      <c r="AP137" s="20"/>
      <c r="AQ137" s="18"/>
      <c r="AR137" s="18"/>
      <c r="AS137" s="8"/>
      <c r="AT137" s="8"/>
      <c r="AU137" s="8"/>
      <c r="AV137" s="20"/>
      <c r="AW137" s="18"/>
      <c r="AX137" s="18"/>
      <c r="AY137" s="8"/>
      <c r="AZ137" s="8"/>
      <c r="BA137" s="8"/>
      <c r="BB137" s="20"/>
      <c r="BC137" s="18"/>
      <c r="BD137" s="18"/>
      <c r="BE137" s="8"/>
      <c r="BF137" s="8"/>
      <c r="BG137" s="8"/>
      <c r="BH137" s="20"/>
      <c r="BI137" s="18"/>
      <c r="BJ137" s="18"/>
      <c r="BK137" s="8"/>
      <c r="BL137" s="8"/>
      <c r="BM137" s="8"/>
      <c r="BN137" s="20"/>
      <c r="BO137" s="18"/>
      <c r="BP137" s="18"/>
      <c r="BQ137" s="8"/>
      <c r="BR137" s="8"/>
      <c r="BS137" s="8"/>
      <c r="BT137" s="20"/>
      <c r="BU137" s="18"/>
      <c r="BV137" s="18"/>
      <c r="BW137" s="8"/>
      <c r="BX137" s="8"/>
      <c r="BY137" s="8"/>
      <c r="BZ137" s="20"/>
      <c r="CA137" s="18"/>
      <c r="CB137" s="18"/>
      <c r="CC137" s="8"/>
      <c r="CD137" s="8"/>
      <c r="CE137" s="8"/>
      <c r="CF137" s="20"/>
      <c r="CG137" s="18"/>
      <c r="CH137" s="18"/>
      <c r="CI137" s="8"/>
      <c r="CJ137" s="8"/>
      <c r="CK137" s="8"/>
      <c r="CL137" s="20"/>
      <c r="CM137" s="18"/>
      <c r="CN137" s="18"/>
      <c r="CO137" s="8"/>
      <c r="CP137" s="8"/>
      <c r="CQ137" s="8"/>
      <c r="CR137" s="20"/>
      <c r="CS137" s="18"/>
      <c r="CT137" s="18"/>
      <c r="CU137" s="8"/>
      <c r="CV137" s="8"/>
      <c r="CW137" s="8"/>
      <c r="CX137" s="20"/>
      <c r="CY137" s="18"/>
      <c r="CZ137" s="18"/>
      <c r="DA137" s="8"/>
      <c r="DB137" s="8"/>
      <c r="DC137" s="8"/>
      <c r="DD137" s="20"/>
      <c r="DE137" s="18"/>
      <c r="DF137" s="18"/>
      <c r="DG137" s="8"/>
      <c r="DH137" s="8"/>
      <c r="DI137" s="8"/>
      <c r="DJ137" s="20"/>
      <c r="DK137" s="18"/>
      <c r="DL137" s="18"/>
      <c r="DM137" s="8"/>
      <c r="DN137" s="8"/>
      <c r="DO137" s="8"/>
      <c r="DP137" s="20"/>
      <c r="DQ137" s="18"/>
      <c r="DR137" s="18"/>
      <c r="DS137" s="8"/>
      <c r="DT137" s="8"/>
      <c r="DU137" s="8"/>
      <c r="DV137" s="20"/>
      <c r="DW137" s="18"/>
      <c r="DX137" s="18"/>
      <c r="DY137" s="8"/>
      <c r="DZ137" s="8"/>
      <c r="EA137" s="8"/>
      <c r="EB137" s="20"/>
      <c r="EC137" s="18"/>
      <c r="ED137" s="18"/>
      <c r="EE137" s="8"/>
      <c r="EF137" s="8"/>
      <c r="EG137" s="8"/>
      <c r="EH137" s="20"/>
      <c r="EI137" s="18"/>
      <c r="EJ137" s="18"/>
      <c r="EK137" s="8"/>
      <c r="EL137" s="8"/>
      <c r="EM137" s="8"/>
      <c r="EN137" s="20"/>
      <c r="EO137" s="18"/>
      <c r="EP137" s="18"/>
      <c r="EQ137" s="8"/>
      <c r="ER137" s="8"/>
      <c r="ES137" s="8"/>
      <c r="ET137" s="20"/>
      <c r="EU137" s="18"/>
      <c r="EV137" s="18"/>
      <c r="EW137" s="8"/>
      <c r="EX137" s="8"/>
      <c r="EY137" s="8"/>
      <c r="EZ137" s="20"/>
      <c r="FA137" s="18"/>
      <c r="FB137" s="18"/>
      <c r="FC137" s="8"/>
      <c r="FD137" s="8"/>
      <c r="FE137" s="8"/>
      <c r="FF137" s="20"/>
      <c r="FG137" s="18"/>
      <c r="FH137" s="18"/>
      <c r="FI137" s="8"/>
      <c r="FJ137" s="8"/>
      <c r="FK137" s="8"/>
      <c r="FL137" s="20"/>
      <c r="FM137" s="18"/>
      <c r="FN137" s="18"/>
      <c r="FO137" s="8"/>
      <c r="FP137" s="8"/>
      <c r="FQ137" s="8"/>
      <c r="FR137" s="20"/>
      <c r="FS137" s="18"/>
      <c r="FT137" s="18"/>
      <c r="FU137" s="8"/>
      <c r="FV137" s="8"/>
      <c r="FW137" s="8"/>
      <c r="FX137" s="20"/>
      <c r="FY137" s="18"/>
      <c r="FZ137" s="18"/>
      <c r="GA137" s="8"/>
      <c r="GB137" s="8"/>
      <c r="GC137" s="8"/>
      <c r="GD137" s="20"/>
      <c r="GE137" s="18"/>
      <c r="GF137" s="18"/>
      <c r="GG137" s="8"/>
      <c r="GH137" s="8"/>
      <c r="GI137" s="8"/>
      <c r="GJ137" s="20"/>
      <c r="GK137" s="18"/>
      <c r="GL137" s="18"/>
      <c r="GM137" s="8"/>
      <c r="GN137" s="8"/>
      <c r="GO137" s="8"/>
      <c r="GP137" s="20"/>
      <c r="GQ137" s="18"/>
      <c r="GR137" s="18"/>
      <c r="GS137" s="8"/>
      <c r="GT137" s="8"/>
      <c r="GU137" s="8"/>
      <c r="GV137" s="20"/>
      <c r="GW137" s="18"/>
      <c r="GX137" s="18"/>
      <c r="GY137" s="8"/>
      <c r="GZ137" s="8"/>
      <c r="HA137" s="8"/>
      <c r="HB137" s="20"/>
      <c r="HC137" s="18"/>
      <c r="HD137" s="18"/>
      <c r="HE137" s="8"/>
      <c r="HF137" s="8"/>
      <c r="HG137" s="8"/>
      <c r="HH137" s="20"/>
      <c r="HI137" s="18"/>
      <c r="HJ137" s="18"/>
      <c r="HK137" s="8"/>
      <c r="HL137" s="8"/>
      <c r="HM137" s="8"/>
      <c r="HN137" s="20"/>
      <c r="HO137" s="18"/>
      <c r="HP137" s="18"/>
      <c r="HQ137" s="8"/>
      <c r="HR137" s="8"/>
      <c r="HS137" s="8"/>
      <c r="HT137" s="20"/>
      <c r="HU137" s="18"/>
      <c r="HV137" s="18"/>
      <c r="HW137" s="8"/>
      <c r="HX137" s="8"/>
      <c r="HY137" s="8"/>
      <c r="HZ137" s="20"/>
      <c r="IA137" s="18"/>
      <c r="IB137" s="18"/>
      <c r="IC137" s="8"/>
      <c r="ID137" s="8"/>
      <c r="IE137" s="8"/>
      <c r="IF137" s="20"/>
      <c r="IG137" s="18"/>
      <c r="IH137" s="18"/>
      <c r="II137" s="8"/>
      <c r="IJ137" s="8"/>
      <c r="IK137" s="8"/>
      <c r="IL137" s="20"/>
      <c r="IM137" s="18"/>
      <c r="IN137" s="18"/>
      <c r="IO137" s="8"/>
    </row>
    <row r="138" spans="1:249" s="12" customFormat="1" ht="4.5" customHeight="1" x14ac:dyDescent="0.2">
      <c r="B138" s="17"/>
      <c r="E138" s="28"/>
      <c r="F138" s="64"/>
      <c r="G138" s="69"/>
      <c r="H138" s="69"/>
    </row>
    <row r="139" spans="1:249" x14ac:dyDescent="0.2">
      <c r="A139" s="13"/>
      <c r="B139" s="137" t="s">
        <v>130</v>
      </c>
      <c r="C139" s="137"/>
      <c r="D139" s="137"/>
      <c r="E139" s="37"/>
      <c r="F139" s="83"/>
      <c r="G139" s="84"/>
      <c r="H139" s="84"/>
    </row>
    <row r="140" spans="1:249" x14ac:dyDescent="0.2">
      <c r="A140" s="9">
        <v>81000</v>
      </c>
      <c r="C140" s="139" t="s">
        <v>131</v>
      </c>
      <c r="D140" s="140"/>
      <c r="E140" s="61"/>
    </row>
    <row r="141" spans="1:249" ht="13" x14ac:dyDescent="0.2">
      <c r="A141" s="9">
        <v>82000</v>
      </c>
      <c r="B141" s="17"/>
      <c r="C141" s="141" t="s">
        <v>132</v>
      </c>
      <c r="D141" s="142"/>
      <c r="E141" s="61"/>
    </row>
    <row r="142" spans="1:249" x14ac:dyDescent="0.2">
      <c r="A142" s="9">
        <v>83000</v>
      </c>
      <c r="C142" s="141" t="s">
        <v>133</v>
      </c>
      <c r="D142" s="142"/>
      <c r="E142" s="61"/>
    </row>
    <row r="143" spans="1:249" x14ac:dyDescent="0.2">
      <c r="B143" s="143" t="s">
        <v>134</v>
      </c>
      <c r="C143" s="143"/>
      <c r="D143" s="144"/>
      <c r="E143" s="33">
        <f>SUM(E140:E142)</f>
        <v>0</v>
      </c>
      <c r="F143" s="66"/>
      <c r="G143" s="79"/>
      <c r="H143" s="79"/>
    </row>
    <row r="144" spans="1:249" ht="4.5" customHeight="1" x14ac:dyDescent="0.2">
      <c r="A144" s="12"/>
      <c r="B144" s="17"/>
      <c r="C144" s="12"/>
      <c r="D144" s="12"/>
      <c r="E144" s="29"/>
    </row>
    <row r="145" spans="1:8" x14ac:dyDescent="0.2">
      <c r="A145" s="13"/>
      <c r="B145" s="137" t="s">
        <v>135</v>
      </c>
      <c r="C145" s="137"/>
      <c r="D145" s="138"/>
      <c r="E145" s="33">
        <f>E130+E137-E143</f>
        <v>0</v>
      </c>
      <c r="F145" s="67" t="e">
        <f>E145/$E$21</f>
        <v>#DIV/0!</v>
      </c>
      <c r="G145" s="80"/>
      <c r="H145" s="66"/>
    </row>
  </sheetData>
  <sheetProtection sheet="1" objects="1" scenarios="1"/>
  <protectedRanges>
    <protectedRange sqref="E4" name="Range21"/>
    <protectedRange sqref="E49:E52 E57:E64 E67:E70 E74:E79 E82:E86 E89:E94 E97:E101 E104:E107 E110:E114 E117:E120 E123:E126 E133:E136 E140:E142" name="Range8"/>
    <protectedRange sqref="E46:E47" name="Range7"/>
    <protectedRange sqref="E6:E11" name="Range1"/>
    <protectedRange sqref="E14:E18" name="Range2"/>
    <protectedRange sqref="E20" name="Range3"/>
    <protectedRange sqref="E25:E31" name="Range4"/>
    <protectedRange sqref="E33" name="Range5"/>
    <protectedRange sqref="E41:E44" name="Range6"/>
  </protectedRanges>
  <mergeCells count="49">
    <mergeCell ref="B145:D145"/>
    <mergeCell ref="B139:D139"/>
    <mergeCell ref="B36:D36"/>
    <mergeCell ref="B38:D38"/>
    <mergeCell ref="B137:D137"/>
    <mergeCell ref="C140:D140"/>
    <mergeCell ref="C141:D141"/>
    <mergeCell ref="C142:D142"/>
    <mergeCell ref="B143:D143"/>
    <mergeCell ref="B130:D130"/>
    <mergeCell ref="B132:D132"/>
    <mergeCell ref="C133:D133"/>
    <mergeCell ref="C134:D134"/>
    <mergeCell ref="C135:D135"/>
    <mergeCell ref="C136:D136"/>
    <mergeCell ref="C115:D115"/>
    <mergeCell ref="C116:D116"/>
    <mergeCell ref="C121:D121"/>
    <mergeCell ref="C122:D122"/>
    <mergeCell ref="C127:D127"/>
    <mergeCell ref="B128:D128"/>
    <mergeCell ref="C109:D109"/>
    <mergeCell ref="C72:D72"/>
    <mergeCell ref="C73:D73"/>
    <mergeCell ref="C80:D80"/>
    <mergeCell ref="C81:D81"/>
    <mergeCell ref="C87:D87"/>
    <mergeCell ref="C88:D88"/>
    <mergeCell ref="C95:D95"/>
    <mergeCell ref="C96:D96"/>
    <mergeCell ref="C102:D102"/>
    <mergeCell ref="C103:D103"/>
    <mergeCell ref="C108:D108"/>
    <mergeCell ref="B34:D34"/>
    <mergeCell ref="C39:D39"/>
    <mergeCell ref="C54:D54"/>
    <mergeCell ref="C33:D33"/>
    <mergeCell ref="C32:D32"/>
    <mergeCell ref="C24:D24"/>
    <mergeCell ref="B23:D23"/>
    <mergeCell ref="C20:D20"/>
    <mergeCell ref="C19:D19"/>
    <mergeCell ref="C13:D13"/>
    <mergeCell ref="B1:H1"/>
    <mergeCell ref="B4:C4"/>
    <mergeCell ref="C5:D5"/>
    <mergeCell ref="C12:D12"/>
    <mergeCell ref="A2:H2"/>
    <mergeCell ref="A3:H3"/>
  </mergeCells>
  <printOptions verticalCentered="1"/>
  <pageMargins left="0.7" right="0.7" top="0.3" bottom="0.25" header="0.3" footer="0.3"/>
  <pageSetup orientation="portrait" horizontalDpi="4294967295" verticalDpi="4294967295" r:id="rId1"/>
  <rowBreaks count="1" manualBreakCount="1">
    <brk id="72" max="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71AFC-FCC9-4452-BAA1-3F8B5E48BE78}">
  <sheetPr codeName="Sheet3"/>
  <dimension ref="A1:IW37"/>
  <sheetViews>
    <sheetView topLeftCell="B1" zoomScale="145" zoomScaleNormal="145" workbookViewId="0">
      <selection activeCell="E6" sqref="E6"/>
    </sheetView>
  </sheetViews>
  <sheetFormatPr baseColWidth="10" defaultColWidth="8.83203125" defaultRowHeight="11" x14ac:dyDescent="0.2"/>
  <cols>
    <col min="1" max="1" width="8.1640625" style="9" hidden="1" customWidth="1"/>
    <col min="2" max="2" width="3.83203125" style="10" customWidth="1"/>
    <col min="3" max="3" width="3.5" style="11" customWidth="1"/>
    <col min="4" max="4" width="31.5" style="1" customWidth="1"/>
    <col min="5" max="5" width="15.5" style="30" customWidth="1"/>
    <col min="6" max="6" width="7.1640625" style="30" bestFit="1" customWidth="1"/>
    <col min="7" max="7" width="7.1640625" style="30" customWidth="1"/>
    <col min="8" max="8" width="6.1640625" style="1" customWidth="1"/>
    <col min="9" max="9" width="25.33203125" style="1" bestFit="1" customWidth="1"/>
    <col min="10" max="257" width="9.1640625" style="1"/>
    <col min="258" max="258" width="8.1640625" style="1" customWidth="1"/>
    <col min="259" max="259" width="19.33203125" style="1" bestFit="1" customWidth="1"/>
    <col min="260" max="260" width="26.1640625" style="1" customWidth="1"/>
    <col min="261" max="261" width="32.5" style="1" customWidth="1"/>
    <col min="262" max="262" width="24.33203125" style="1" customWidth="1"/>
    <col min="263" max="263" width="39.1640625" style="1" customWidth="1"/>
    <col min="264" max="264" width="9.1640625" style="1"/>
    <col min="265" max="265" width="25.33203125" style="1" bestFit="1" customWidth="1"/>
    <col min="266" max="513" width="9.1640625" style="1"/>
    <col min="514" max="514" width="8.1640625" style="1" customWidth="1"/>
    <col min="515" max="515" width="19.33203125" style="1" bestFit="1" customWidth="1"/>
    <col min="516" max="516" width="26.1640625" style="1" customWidth="1"/>
    <col min="517" max="517" width="32.5" style="1" customWidth="1"/>
    <col min="518" max="518" width="24.33203125" style="1" customWidth="1"/>
    <col min="519" max="519" width="39.1640625" style="1" customWidth="1"/>
    <col min="520" max="520" width="9.1640625" style="1"/>
    <col min="521" max="521" width="25.33203125" style="1" bestFit="1" customWidth="1"/>
    <col min="522" max="769" width="9.1640625" style="1"/>
    <col min="770" max="770" width="8.1640625" style="1" customWidth="1"/>
    <col min="771" max="771" width="19.33203125" style="1" bestFit="1" customWidth="1"/>
    <col min="772" max="772" width="26.1640625" style="1" customWidth="1"/>
    <col min="773" max="773" width="32.5" style="1" customWidth="1"/>
    <col min="774" max="774" width="24.33203125" style="1" customWidth="1"/>
    <col min="775" max="775" width="39.1640625" style="1" customWidth="1"/>
    <col min="776" max="776" width="9.1640625" style="1"/>
    <col min="777" max="777" width="25.33203125" style="1" bestFit="1" customWidth="1"/>
    <col min="778" max="1025" width="9.1640625" style="1"/>
    <col min="1026" max="1026" width="8.1640625" style="1" customWidth="1"/>
    <col min="1027" max="1027" width="19.33203125" style="1" bestFit="1" customWidth="1"/>
    <col min="1028" max="1028" width="26.1640625" style="1" customWidth="1"/>
    <col min="1029" max="1029" width="32.5" style="1" customWidth="1"/>
    <col min="1030" max="1030" width="24.33203125" style="1" customWidth="1"/>
    <col min="1031" max="1031" width="39.1640625" style="1" customWidth="1"/>
    <col min="1032" max="1032" width="9.1640625" style="1"/>
    <col min="1033" max="1033" width="25.33203125" style="1" bestFit="1" customWidth="1"/>
    <col min="1034" max="1281" width="9.1640625" style="1"/>
    <col min="1282" max="1282" width="8.1640625" style="1" customWidth="1"/>
    <col min="1283" max="1283" width="19.33203125" style="1" bestFit="1" customWidth="1"/>
    <col min="1284" max="1284" width="26.1640625" style="1" customWidth="1"/>
    <col min="1285" max="1285" width="32.5" style="1" customWidth="1"/>
    <col min="1286" max="1286" width="24.33203125" style="1" customWidth="1"/>
    <col min="1287" max="1287" width="39.1640625" style="1" customWidth="1"/>
    <col min="1288" max="1288" width="9.1640625" style="1"/>
    <col min="1289" max="1289" width="25.33203125" style="1" bestFit="1" customWidth="1"/>
    <col min="1290" max="1537" width="9.1640625" style="1"/>
    <col min="1538" max="1538" width="8.1640625" style="1" customWidth="1"/>
    <col min="1539" max="1539" width="19.33203125" style="1" bestFit="1" customWidth="1"/>
    <col min="1540" max="1540" width="26.1640625" style="1" customWidth="1"/>
    <col min="1541" max="1541" width="32.5" style="1" customWidth="1"/>
    <col min="1542" max="1542" width="24.33203125" style="1" customWidth="1"/>
    <col min="1543" max="1543" width="39.1640625" style="1" customWidth="1"/>
    <col min="1544" max="1544" width="9.1640625" style="1"/>
    <col min="1545" max="1545" width="25.33203125" style="1" bestFit="1" customWidth="1"/>
    <col min="1546" max="1793" width="9.1640625" style="1"/>
    <col min="1794" max="1794" width="8.1640625" style="1" customWidth="1"/>
    <col min="1795" max="1795" width="19.33203125" style="1" bestFit="1" customWidth="1"/>
    <col min="1796" max="1796" width="26.1640625" style="1" customWidth="1"/>
    <col min="1797" max="1797" width="32.5" style="1" customWidth="1"/>
    <col min="1798" max="1798" width="24.33203125" style="1" customWidth="1"/>
    <col min="1799" max="1799" width="39.1640625" style="1" customWidth="1"/>
    <col min="1800" max="1800" width="9.1640625" style="1"/>
    <col min="1801" max="1801" width="25.33203125" style="1" bestFit="1" customWidth="1"/>
    <col min="1802" max="2049" width="9.1640625" style="1"/>
    <col min="2050" max="2050" width="8.1640625" style="1" customWidth="1"/>
    <col min="2051" max="2051" width="19.33203125" style="1" bestFit="1" customWidth="1"/>
    <col min="2052" max="2052" width="26.1640625" style="1" customWidth="1"/>
    <col min="2053" max="2053" width="32.5" style="1" customWidth="1"/>
    <col min="2054" max="2054" width="24.33203125" style="1" customWidth="1"/>
    <col min="2055" max="2055" width="39.1640625" style="1" customWidth="1"/>
    <col min="2056" max="2056" width="9.1640625" style="1"/>
    <col min="2057" max="2057" width="25.33203125" style="1" bestFit="1" customWidth="1"/>
    <col min="2058" max="2305" width="9.1640625" style="1"/>
    <col min="2306" max="2306" width="8.1640625" style="1" customWidth="1"/>
    <col min="2307" max="2307" width="19.33203125" style="1" bestFit="1" customWidth="1"/>
    <col min="2308" max="2308" width="26.1640625" style="1" customWidth="1"/>
    <col min="2309" max="2309" width="32.5" style="1" customWidth="1"/>
    <col min="2310" max="2310" width="24.33203125" style="1" customWidth="1"/>
    <col min="2311" max="2311" width="39.1640625" style="1" customWidth="1"/>
    <col min="2312" max="2312" width="9.1640625" style="1"/>
    <col min="2313" max="2313" width="25.33203125" style="1" bestFit="1" customWidth="1"/>
    <col min="2314" max="2561" width="9.1640625" style="1"/>
    <col min="2562" max="2562" width="8.1640625" style="1" customWidth="1"/>
    <col min="2563" max="2563" width="19.33203125" style="1" bestFit="1" customWidth="1"/>
    <col min="2564" max="2564" width="26.1640625" style="1" customWidth="1"/>
    <col min="2565" max="2565" width="32.5" style="1" customWidth="1"/>
    <col min="2566" max="2566" width="24.33203125" style="1" customWidth="1"/>
    <col min="2567" max="2567" width="39.1640625" style="1" customWidth="1"/>
    <col min="2568" max="2568" width="9.1640625" style="1"/>
    <col min="2569" max="2569" width="25.33203125" style="1" bestFit="1" customWidth="1"/>
    <col min="2570" max="2817" width="9.1640625" style="1"/>
    <col min="2818" max="2818" width="8.1640625" style="1" customWidth="1"/>
    <col min="2819" max="2819" width="19.33203125" style="1" bestFit="1" customWidth="1"/>
    <col min="2820" max="2820" width="26.1640625" style="1" customWidth="1"/>
    <col min="2821" max="2821" width="32.5" style="1" customWidth="1"/>
    <col min="2822" max="2822" width="24.33203125" style="1" customWidth="1"/>
    <col min="2823" max="2823" width="39.1640625" style="1" customWidth="1"/>
    <col min="2824" max="2824" width="9.1640625" style="1"/>
    <col min="2825" max="2825" width="25.33203125" style="1" bestFit="1" customWidth="1"/>
    <col min="2826" max="3073" width="9.1640625" style="1"/>
    <col min="3074" max="3074" width="8.1640625" style="1" customWidth="1"/>
    <col min="3075" max="3075" width="19.33203125" style="1" bestFit="1" customWidth="1"/>
    <col min="3076" max="3076" width="26.1640625" style="1" customWidth="1"/>
    <col min="3077" max="3077" width="32.5" style="1" customWidth="1"/>
    <col min="3078" max="3078" width="24.33203125" style="1" customWidth="1"/>
    <col min="3079" max="3079" width="39.1640625" style="1" customWidth="1"/>
    <col min="3080" max="3080" width="9.1640625" style="1"/>
    <col min="3081" max="3081" width="25.33203125" style="1" bestFit="1" customWidth="1"/>
    <col min="3082" max="3329" width="9.1640625" style="1"/>
    <col min="3330" max="3330" width="8.1640625" style="1" customWidth="1"/>
    <col min="3331" max="3331" width="19.33203125" style="1" bestFit="1" customWidth="1"/>
    <col min="3332" max="3332" width="26.1640625" style="1" customWidth="1"/>
    <col min="3333" max="3333" width="32.5" style="1" customWidth="1"/>
    <col min="3334" max="3334" width="24.33203125" style="1" customWidth="1"/>
    <col min="3335" max="3335" width="39.1640625" style="1" customWidth="1"/>
    <col min="3336" max="3336" width="9.1640625" style="1"/>
    <col min="3337" max="3337" width="25.33203125" style="1" bestFit="1" customWidth="1"/>
    <col min="3338" max="3585" width="9.1640625" style="1"/>
    <col min="3586" max="3586" width="8.1640625" style="1" customWidth="1"/>
    <col min="3587" max="3587" width="19.33203125" style="1" bestFit="1" customWidth="1"/>
    <col min="3588" max="3588" width="26.1640625" style="1" customWidth="1"/>
    <col min="3589" max="3589" width="32.5" style="1" customWidth="1"/>
    <col min="3590" max="3590" width="24.33203125" style="1" customWidth="1"/>
    <col min="3591" max="3591" width="39.1640625" style="1" customWidth="1"/>
    <col min="3592" max="3592" width="9.1640625" style="1"/>
    <col min="3593" max="3593" width="25.33203125" style="1" bestFit="1" customWidth="1"/>
    <col min="3594" max="3841" width="9.1640625" style="1"/>
    <col min="3842" max="3842" width="8.1640625" style="1" customWidth="1"/>
    <col min="3843" max="3843" width="19.33203125" style="1" bestFit="1" customWidth="1"/>
    <col min="3844" max="3844" width="26.1640625" style="1" customWidth="1"/>
    <col min="3845" max="3845" width="32.5" style="1" customWidth="1"/>
    <col min="3846" max="3846" width="24.33203125" style="1" customWidth="1"/>
    <col min="3847" max="3847" width="39.1640625" style="1" customWidth="1"/>
    <col min="3848" max="3848" width="9.1640625" style="1"/>
    <col min="3849" max="3849" width="25.33203125" style="1" bestFit="1" customWidth="1"/>
    <col min="3850" max="4097" width="9.1640625" style="1"/>
    <col min="4098" max="4098" width="8.1640625" style="1" customWidth="1"/>
    <col min="4099" max="4099" width="19.33203125" style="1" bestFit="1" customWidth="1"/>
    <col min="4100" max="4100" width="26.1640625" style="1" customWidth="1"/>
    <col min="4101" max="4101" width="32.5" style="1" customWidth="1"/>
    <col min="4102" max="4102" width="24.33203125" style="1" customWidth="1"/>
    <col min="4103" max="4103" width="39.1640625" style="1" customWidth="1"/>
    <col min="4104" max="4104" width="9.1640625" style="1"/>
    <col min="4105" max="4105" width="25.33203125" style="1" bestFit="1" customWidth="1"/>
    <col min="4106" max="4353" width="9.1640625" style="1"/>
    <col min="4354" max="4354" width="8.1640625" style="1" customWidth="1"/>
    <col min="4355" max="4355" width="19.33203125" style="1" bestFit="1" customWidth="1"/>
    <col min="4356" max="4356" width="26.1640625" style="1" customWidth="1"/>
    <col min="4357" max="4357" width="32.5" style="1" customWidth="1"/>
    <col min="4358" max="4358" width="24.33203125" style="1" customWidth="1"/>
    <col min="4359" max="4359" width="39.1640625" style="1" customWidth="1"/>
    <col min="4360" max="4360" width="9.1640625" style="1"/>
    <col min="4361" max="4361" width="25.33203125" style="1" bestFit="1" customWidth="1"/>
    <col min="4362" max="4609" width="9.1640625" style="1"/>
    <col min="4610" max="4610" width="8.1640625" style="1" customWidth="1"/>
    <col min="4611" max="4611" width="19.33203125" style="1" bestFit="1" customWidth="1"/>
    <col min="4612" max="4612" width="26.1640625" style="1" customWidth="1"/>
    <col min="4613" max="4613" width="32.5" style="1" customWidth="1"/>
    <col min="4614" max="4614" width="24.33203125" style="1" customWidth="1"/>
    <col min="4615" max="4615" width="39.1640625" style="1" customWidth="1"/>
    <col min="4616" max="4616" width="9.1640625" style="1"/>
    <col min="4617" max="4617" width="25.33203125" style="1" bestFit="1" customWidth="1"/>
    <col min="4618" max="4865" width="9.1640625" style="1"/>
    <col min="4866" max="4866" width="8.1640625" style="1" customWidth="1"/>
    <col min="4867" max="4867" width="19.33203125" style="1" bestFit="1" customWidth="1"/>
    <col min="4868" max="4868" width="26.1640625" style="1" customWidth="1"/>
    <col min="4869" max="4869" width="32.5" style="1" customWidth="1"/>
    <col min="4870" max="4870" width="24.33203125" style="1" customWidth="1"/>
    <col min="4871" max="4871" width="39.1640625" style="1" customWidth="1"/>
    <col min="4872" max="4872" width="9.1640625" style="1"/>
    <col min="4873" max="4873" width="25.33203125" style="1" bestFit="1" customWidth="1"/>
    <col min="4874" max="5121" width="9.1640625" style="1"/>
    <col min="5122" max="5122" width="8.1640625" style="1" customWidth="1"/>
    <col min="5123" max="5123" width="19.33203125" style="1" bestFit="1" customWidth="1"/>
    <col min="5124" max="5124" width="26.1640625" style="1" customWidth="1"/>
    <col min="5125" max="5125" width="32.5" style="1" customWidth="1"/>
    <col min="5126" max="5126" width="24.33203125" style="1" customWidth="1"/>
    <col min="5127" max="5127" width="39.1640625" style="1" customWidth="1"/>
    <col min="5128" max="5128" width="9.1640625" style="1"/>
    <col min="5129" max="5129" width="25.33203125" style="1" bestFit="1" customWidth="1"/>
    <col min="5130" max="5377" width="9.1640625" style="1"/>
    <col min="5378" max="5378" width="8.1640625" style="1" customWidth="1"/>
    <col min="5379" max="5379" width="19.33203125" style="1" bestFit="1" customWidth="1"/>
    <col min="5380" max="5380" width="26.1640625" style="1" customWidth="1"/>
    <col min="5381" max="5381" width="32.5" style="1" customWidth="1"/>
    <col min="5382" max="5382" width="24.33203125" style="1" customWidth="1"/>
    <col min="5383" max="5383" width="39.1640625" style="1" customWidth="1"/>
    <col min="5384" max="5384" width="9.1640625" style="1"/>
    <col min="5385" max="5385" width="25.33203125" style="1" bestFit="1" customWidth="1"/>
    <col min="5386" max="5633" width="9.1640625" style="1"/>
    <col min="5634" max="5634" width="8.1640625" style="1" customWidth="1"/>
    <col min="5635" max="5635" width="19.33203125" style="1" bestFit="1" customWidth="1"/>
    <col min="5636" max="5636" width="26.1640625" style="1" customWidth="1"/>
    <col min="5637" max="5637" width="32.5" style="1" customWidth="1"/>
    <col min="5638" max="5638" width="24.33203125" style="1" customWidth="1"/>
    <col min="5639" max="5639" width="39.1640625" style="1" customWidth="1"/>
    <col min="5640" max="5640" width="9.1640625" style="1"/>
    <col min="5641" max="5641" width="25.33203125" style="1" bestFit="1" customWidth="1"/>
    <col min="5642" max="5889" width="9.1640625" style="1"/>
    <col min="5890" max="5890" width="8.1640625" style="1" customWidth="1"/>
    <col min="5891" max="5891" width="19.33203125" style="1" bestFit="1" customWidth="1"/>
    <col min="5892" max="5892" width="26.1640625" style="1" customWidth="1"/>
    <col min="5893" max="5893" width="32.5" style="1" customWidth="1"/>
    <col min="5894" max="5894" width="24.33203125" style="1" customWidth="1"/>
    <col min="5895" max="5895" width="39.1640625" style="1" customWidth="1"/>
    <col min="5896" max="5896" width="9.1640625" style="1"/>
    <col min="5897" max="5897" width="25.33203125" style="1" bestFit="1" customWidth="1"/>
    <col min="5898" max="6145" width="9.1640625" style="1"/>
    <col min="6146" max="6146" width="8.1640625" style="1" customWidth="1"/>
    <col min="6147" max="6147" width="19.33203125" style="1" bestFit="1" customWidth="1"/>
    <col min="6148" max="6148" width="26.1640625" style="1" customWidth="1"/>
    <col min="6149" max="6149" width="32.5" style="1" customWidth="1"/>
    <col min="6150" max="6150" width="24.33203125" style="1" customWidth="1"/>
    <col min="6151" max="6151" width="39.1640625" style="1" customWidth="1"/>
    <col min="6152" max="6152" width="9.1640625" style="1"/>
    <col min="6153" max="6153" width="25.33203125" style="1" bestFit="1" customWidth="1"/>
    <col min="6154" max="6401" width="9.1640625" style="1"/>
    <col min="6402" max="6402" width="8.1640625" style="1" customWidth="1"/>
    <col min="6403" max="6403" width="19.33203125" style="1" bestFit="1" customWidth="1"/>
    <col min="6404" max="6404" width="26.1640625" style="1" customWidth="1"/>
    <col min="6405" max="6405" width="32.5" style="1" customWidth="1"/>
    <col min="6406" max="6406" width="24.33203125" style="1" customWidth="1"/>
    <col min="6407" max="6407" width="39.1640625" style="1" customWidth="1"/>
    <col min="6408" max="6408" width="9.1640625" style="1"/>
    <col min="6409" max="6409" width="25.33203125" style="1" bestFit="1" customWidth="1"/>
    <col min="6410" max="6657" width="9.1640625" style="1"/>
    <col min="6658" max="6658" width="8.1640625" style="1" customWidth="1"/>
    <col min="6659" max="6659" width="19.33203125" style="1" bestFit="1" customWidth="1"/>
    <col min="6660" max="6660" width="26.1640625" style="1" customWidth="1"/>
    <col min="6661" max="6661" width="32.5" style="1" customWidth="1"/>
    <col min="6662" max="6662" width="24.33203125" style="1" customWidth="1"/>
    <col min="6663" max="6663" width="39.1640625" style="1" customWidth="1"/>
    <col min="6664" max="6664" width="9.1640625" style="1"/>
    <col min="6665" max="6665" width="25.33203125" style="1" bestFit="1" customWidth="1"/>
    <col min="6666" max="6913" width="9.1640625" style="1"/>
    <col min="6914" max="6914" width="8.1640625" style="1" customWidth="1"/>
    <col min="6915" max="6915" width="19.33203125" style="1" bestFit="1" customWidth="1"/>
    <col min="6916" max="6916" width="26.1640625" style="1" customWidth="1"/>
    <col min="6917" max="6917" width="32.5" style="1" customWidth="1"/>
    <col min="6918" max="6918" width="24.33203125" style="1" customWidth="1"/>
    <col min="6919" max="6919" width="39.1640625" style="1" customWidth="1"/>
    <col min="6920" max="6920" width="9.1640625" style="1"/>
    <col min="6921" max="6921" width="25.33203125" style="1" bestFit="1" customWidth="1"/>
    <col min="6922" max="7169" width="9.1640625" style="1"/>
    <col min="7170" max="7170" width="8.1640625" style="1" customWidth="1"/>
    <col min="7171" max="7171" width="19.33203125" style="1" bestFit="1" customWidth="1"/>
    <col min="7172" max="7172" width="26.1640625" style="1" customWidth="1"/>
    <col min="7173" max="7173" width="32.5" style="1" customWidth="1"/>
    <col min="7174" max="7174" width="24.33203125" style="1" customWidth="1"/>
    <col min="7175" max="7175" width="39.1640625" style="1" customWidth="1"/>
    <col min="7176" max="7176" width="9.1640625" style="1"/>
    <col min="7177" max="7177" width="25.33203125" style="1" bestFit="1" customWidth="1"/>
    <col min="7178" max="7425" width="9.1640625" style="1"/>
    <col min="7426" max="7426" width="8.1640625" style="1" customWidth="1"/>
    <col min="7427" max="7427" width="19.33203125" style="1" bestFit="1" customWidth="1"/>
    <col min="7428" max="7428" width="26.1640625" style="1" customWidth="1"/>
    <col min="7429" max="7429" width="32.5" style="1" customWidth="1"/>
    <col min="7430" max="7430" width="24.33203125" style="1" customWidth="1"/>
    <col min="7431" max="7431" width="39.1640625" style="1" customWidth="1"/>
    <col min="7432" max="7432" width="9.1640625" style="1"/>
    <col min="7433" max="7433" width="25.33203125" style="1" bestFit="1" customWidth="1"/>
    <col min="7434" max="7681" width="9.1640625" style="1"/>
    <col min="7682" max="7682" width="8.1640625" style="1" customWidth="1"/>
    <col min="7683" max="7683" width="19.33203125" style="1" bestFit="1" customWidth="1"/>
    <col min="7684" max="7684" width="26.1640625" style="1" customWidth="1"/>
    <col min="7685" max="7685" width="32.5" style="1" customWidth="1"/>
    <col min="7686" max="7686" width="24.33203125" style="1" customWidth="1"/>
    <col min="7687" max="7687" width="39.1640625" style="1" customWidth="1"/>
    <col min="7688" max="7688" width="9.1640625" style="1"/>
    <col min="7689" max="7689" width="25.33203125" style="1" bestFit="1" customWidth="1"/>
    <col min="7690" max="7937" width="9.1640625" style="1"/>
    <col min="7938" max="7938" width="8.1640625" style="1" customWidth="1"/>
    <col min="7939" max="7939" width="19.33203125" style="1" bestFit="1" customWidth="1"/>
    <col min="7940" max="7940" width="26.1640625" style="1" customWidth="1"/>
    <col min="7941" max="7941" width="32.5" style="1" customWidth="1"/>
    <col min="7942" max="7942" width="24.33203125" style="1" customWidth="1"/>
    <col min="7943" max="7943" width="39.1640625" style="1" customWidth="1"/>
    <col min="7944" max="7944" width="9.1640625" style="1"/>
    <col min="7945" max="7945" width="25.33203125" style="1" bestFit="1" customWidth="1"/>
    <col min="7946" max="8193" width="9.1640625" style="1"/>
    <col min="8194" max="8194" width="8.1640625" style="1" customWidth="1"/>
    <col min="8195" max="8195" width="19.33203125" style="1" bestFit="1" customWidth="1"/>
    <col min="8196" max="8196" width="26.1640625" style="1" customWidth="1"/>
    <col min="8197" max="8197" width="32.5" style="1" customWidth="1"/>
    <col min="8198" max="8198" width="24.33203125" style="1" customWidth="1"/>
    <col min="8199" max="8199" width="39.1640625" style="1" customWidth="1"/>
    <col min="8200" max="8200" width="9.1640625" style="1"/>
    <col min="8201" max="8201" width="25.33203125" style="1" bestFit="1" customWidth="1"/>
    <col min="8202" max="8449" width="9.1640625" style="1"/>
    <col min="8450" max="8450" width="8.1640625" style="1" customWidth="1"/>
    <col min="8451" max="8451" width="19.33203125" style="1" bestFit="1" customWidth="1"/>
    <col min="8452" max="8452" width="26.1640625" style="1" customWidth="1"/>
    <col min="8453" max="8453" width="32.5" style="1" customWidth="1"/>
    <col min="8454" max="8454" width="24.33203125" style="1" customWidth="1"/>
    <col min="8455" max="8455" width="39.1640625" style="1" customWidth="1"/>
    <col min="8456" max="8456" width="9.1640625" style="1"/>
    <col min="8457" max="8457" width="25.33203125" style="1" bestFit="1" customWidth="1"/>
    <col min="8458" max="8705" width="9.1640625" style="1"/>
    <col min="8706" max="8706" width="8.1640625" style="1" customWidth="1"/>
    <col min="8707" max="8707" width="19.33203125" style="1" bestFit="1" customWidth="1"/>
    <col min="8708" max="8708" width="26.1640625" style="1" customWidth="1"/>
    <col min="8709" max="8709" width="32.5" style="1" customWidth="1"/>
    <col min="8710" max="8710" width="24.33203125" style="1" customWidth="1"/>
    <col min="8711" max="8711" width="39.1640625" style="1" customWidth="1"/>
    <col min="8712" max="8712" width="9.1640625" style="1"/>
    <col min="8713" max="8713" width="25.33203125" style="1" bestFit="1" customWidth="1"/>
    <col min="8714" max="8961" width="9.1640625" style="1"/>
    <col min="8962" max="8962" width="8.1640625" style="1" customWidth="1"/>
    <col min="8963" max="8963" width="19.33203125" style="1" bestFit="1" customWidth="1"/>
    <col min="8964" max="8964" width="26.1640625" style="1" customWidth="1"/>
    <col min="8965" max="8965" width="32.5" style="1" customWidth="1"/>
    <col min="8966" max="8966" width="24.33203125" style="1" customWidth="1"/>
    <col min="8967" max="8967" width="39.1640625" style="1" customWidth="1"/>
    <col min="8968" max="8968" width="9.1640625" style="1"/>
    <col min="8969" max="8969" width="25.33203125" style="1" bestFit="1" customWidth="1"/>
    <col min="8970" max="9217" width="9.1640625" style="1"/>
    <col min="9218" max="9218" width="8.1640625" style="1" customWidth="1"/>
    <col min="9219" max="9219" width="19.33203125" style="1" bestFit="1" customWidth="1"/>
    <col min="9220" max="9220" width="26.1640625" style="1" customWidth="1"/>
    <col min="9221" max="9221" width="32.5" style="1" customWidth="1"/>
    <col min="9222" max="9222" width="24.33203125" style="1" customWidth="1"/>
    <col min="9223" max="9223" width="39.1640625" style="1" customWidth="1"/>
    <col min="9224" max="9224" width="9.1640625" style="1"/>
    <col min="9225" max="9225" width="25.33203125" style="1" bestFit="1" customWidth="1"/>
    <col min="9226" max="9473" width="9.1640625" style="1"/>
    <col min="9474" max="9474" width="8.1640625" style="1" customWidth="1"/>
    <col min="9475" max="9475" width="19.33203125" style="1" bestFit="1" customWidth="1"/>
    <col min="9476" max="9476" width="26.1640625" style="1" customWidth="1"/>
    <col min="9477" max="9477" width="32.5" style="1" customWidth="1"/>
    <col min="9478" max="9478" width="24.33203125" style="1" customWidth="1"/>
    <col min="9479" max="9479" width="39.1640625" style="1" customWidth="1"/>
    <col min="9480" max="9480" width="9.1640625" style="1"/>
    <col min="9481" max="9481" width="25.33203125" style="1" bestFit="1" customWidth="1"/>
    <col min="9482" max="9729" width="9.1640625" style="1"/>
    <col min="9730" max="9730" width="8.1640625" style="1" customWidth="1"/>
    <col min="9731" max="9731" width="19.33203125" style="1" bestFit="1" customWidth="1"/>
    <col min="9732" max="9732" width="26.1640625" style="1" customWidth="1"/>
    <col min="9733" max="9733" width="32.5" style="1" customWidth="1"/>
    <col min="9734" max="9734" width="24.33203125" style="1" customWidth="1"/>
    <col min="9735" max="9735" width="39.1640625" style="1" customWidth="1"/>
    <col min="9736" max="9736" width="9.1640625" style="1"/>
    <col min="9737" max="9737" width="25.33203125" style="1" bestFit="1" customWidth="1"/>
    <col min="9738" max="9985" width="9.1640625" style="1"/>
    <col min="9986" max="9986" width="8.1640625" style="1" customWidth="1"/>
    <col min="9987" max="9987" width="19.33203125" style="1" bestFit="1" customWidth="1"/>
    <col min="9988" max="9988" width="26.1640625" style="1" customWidth="1"/>
    <col min="9989" max="9989" width="32.5" style="1" customWidth="1"/>
    <col min="9990" max="9990" width="24.33203125" style="1" customWidth="1"/>
    <col min="9991" max="9991" width="39.1640625" style="1" customWidth="1"/>
    <col min="9992" max="9992" width="9.1640625" style="1"/>
    <col min="9993" max="9993" width="25.33203125" style="1" bestFit="1" customWidth="1"/>
    <col min="9994" max="10241" width="9.1640625" style="1"/>
    <col min="10242" max="10242" width="8.1640625" style="1" customWidth="1"/>
    <col min="10243" max="10243" width="19.33203125" style="1" bestFit="1" customWidth="1"/>
    <col min="10244" max="10244" width="26.1640625" style="1" customWidth="1"/>
    <col min="10245" max="10245" width="32.5" style="1" customWidth="1"/>
    <col min="10246" max="10246" width="24.33203125" style="1" customWidth="1"/>
    <col min="10247" max="10247" width="39.1640625" style="1" customWidth="1"/>
    <col min="10248" max="10248" width="9.1640625" style="1"/>
    <col min="10249" max="10249" width="25.33203125" style="1" bestFit="1" customWidth="1"/>
    <col min="10250" max="10497" width="9.1640625" style="1"/>
    <col min="10498" max="10498" width="8.1640625" style="1" customWidth="1"/>
    <col min="10499" max="10499" width="19.33203125" style="1" bestFit="1" customWidth="1"/>
    <col min="10500" max="10500" width="26.1640625" style="1" customWidth="1"/>
    <col min="10501" max="10501" width="32.5" style="1" customWidth="1"/>
    <col min="10502" max="10502" width="24.33203125" style="1" customWidth="1"/>
    <col min="10503" max="10503" width="39.1640625" style="1" customWidth="1"/>
    <col min="10504" max="10504" width="9.1640625" style="1"/>
    <col min="10505" max="10505" width="25.33203125" style="1" bestFit="1" customWidth="1"/>
    <col min="10506" max="10753" width="9.1640625" style="1"/>
    <col min="10754" max="10754" width="8.1640625" style="1" customWidth="1"/>
    <col min="10755" max="10755" width="19.33203125" style="1" bestFit="1" customWidth="1"/>
    <col min="10756" max="10756" width="26.1640625" style="1" customWidth="1"/>
    <col min="10757" max="10757" width="32.5" style="1" customWidth="1"/>
    <col min="10758" max="10758" width="24.33203125" style="1" customWidth="1"/>
    <col min="10759" max="10759" width="39.1640625" style="1" customWidth="1"/>
    <col min="10760" max="10760" width="9.1640625" style="1"/>
    <col min="10761" max="10761" width="25.33203125" style="1" bestFit="1" customWidth="1"/>
    <col min="10762" max="11009" width="9.1640625" style="1"/>
    <col min="11010" max="11010" width="8.1640625" style="1" customWidth="1"/>
    <col min="11011" max="11011" width="19.33203125" style="1" bestFit="1" customWidth="1"/>
    <col min="11012" max="11012" width="26.1640625" style="1" customWidth="1"/>
    <col min="11013" max="11013" width="32.5" style="1" customWidth="1"/>
    <col min="11014" max="11014" width="24.33203125" style="1" customWidth="1"/>
    <col min="11015" max="11015" width="39.1640625" style="1" customWidth="1"/>
    <col min="11016" max="11016" width="9.1640625" style="1"/>
    <col min="11017" max="11017" width="25.33203125" style="1" bestFit="1" customWidth="1"/>
    <col min="11018" max="11265" width="9.1640625" style="1"/>
    <col min="11266" max="11266" width="8.1640625" style="1" customWidth="1"/>
    <col min="11267" max="11267" width="19.33203125" style="1" bestFit="1" customWidth="1"/>
    <col min="11268" max="11268" width="26.1640625" style="1" customWidth="1"/>
    <col min="11269" max="11269" width="32.5" style="1" customWidth="1"/>
    <col min="11270" max="11270" width="24.33203125" style="1" customWidth="1"/>
    <col min="11271" max="11271" width="39.1640625" style="1" customWidth="1"/>
    <col min="11272" max="11272" width="9.1640625" style="1"/>
    <col min="11273" max="11273" width="25.33203125" style="1" bestFit="1" customWidth="1"/>
    <col min="11274" max="11521" width="9.1640625" style="1"/>
    <col min="11522" max="11522" width="8.1640625" style="1" customWidth="1"/>
    <col min="11523" max="11523" width="19.33203125" style="1" bestFit="1" customWidth="1"/>
    <col min="11524" max="11524" width="26.1640625" style="1" customWidth="1"/>
    <col min="11525" max="11525" width="32.5" style="1" customWidth="1"/>
    <col min="11526" max="11526" width="24.33203125" style="1" customWidth="1"/>
    <col min="11527" max="11527" width="39.1640625" style="1" customWidth="1"/>
    <col min="11528" max="11528" width="9.1640625" style="1"/>
    <col min="11529" max="11529" width="25.33203125" style="1" bestFit="1" customWidth="1"/>
    <col min="11530" max="11777" width="9.1640625" style="1"/>
    <col min="11778" max="11778" width="8.1640625" style="1" customWidth="1"/>
    <col min="11779" max="11779" width="19.33203125" style="1" bestFit="1" customWidth="1"/>
    <col min="11780" max="11780" width="26.1640625" style="1" customWidth="1"/>
    <col min="11781" max="11781" width="32.5" style="1" customWidth="1"/>
    <col min="11782" max="11782" width="24.33203125" style="1" customWidth="1"/>
    <col min="11783" max="11783" width="39.1640625" style="1" customWidth="1"/>
    <col min="11784" max="11784" width="9.1640625" style="1"/>
    <col min="11785" max="11785" width="25.33203125" style="1" bestFit="1" customWidth="1"/>
    <col min="11786" max="12033" width="9.1640625" style="1"/>
    <col min="12034" max="12034" width="8.1640625" style="1" customWidth="1"/>
    <col min="12035" max="12035" width="19.33203125" style="1" bestFit="1" customWidth="1"/>
    <col min="12036" max="12036" width="26.1640625" style="1" customWidth="1"/>
    <col min="12037" max="12037" width="32.5" style="1" customWidth="1"/>
    <col min="12038" max="12038" width="24.33203125" style="1" customWidth="1"/>
    <col min="12039" max="12039" width="39.1640625" style="1" customWidth="1"/>
    <col min="12040" max="12040" width="9.1640625" style="1"/>
    <col min="12041" max="12041" width="25.33203125" style="1" bestFit="1" customWidth="1"/>
    <col min="12042" max="12289" width="9.1640625" style="1"/>
    <col min="12290" max="12290" width="8.1640625" style="1" customWidth="1"/>
    <col min="12291" max="12291" width="19.33203125" style="1" bestFit="1" customWidth="1"/>
    <col min="12292" max="12292" width="26.1640625" style="1" customWidth="1"/>
    <col min="12293" max="12293" width="32.5" style="1" customWidth="1"/>
    <col min="12294" max="12294" width="24.33203125" style="1" customWidth="1"/>
    <col min="12295" max="12295" width="39.1640625" style="1" customWidth="1"/>
    <col min="12296" max="12296" width="9.1640625" style="1"/>
    <col min="12297" max="12297" width="25.33203125" style="1" bestFit="1" customWidth="1"/>
    <col min="12298" max="12545" width="9.1640625" style="1"/>
    <col min="12546" max="12546" width="8.1640625" style="1" customWidth="1"/>
    <col min="12547" max="12547" width="19.33203125" style="1" bestFit="1" customWidth="1"/>
    <col min="12548" max="12548" width="26.1640625" style="1" customWidth="1"/>
    <col min="12549" max="12549" width="32.5" style="1" customWidth="1"/>
    <col min="12550" max="12550" width="24.33203125" style="1" customWidth="1"/>
    <col min="12551" max="12551" width="39.1640625" style="1" customWidth="1"/>
    <col min="12552" max="12552" width="9.1640625" style="1"/>
    <col min="12553" max="12553" width="25.33203125" style="1" bestFit="1" customWidth="1"/>
    <col min="12554" max="12801" width="9.1640625" style="1"/>
    <col min="12802" max="12802" width="8.1640625" style="1" customWidth="1"/>
    <col min="12803" max="12803" width="19.33203125" style="1" bestFit="1" customWidth="1"/>
    <col min="12804" max="12804" width="26.1640625" style="1" customWidth="1"/>
    <col min="12805" max="12805" width="32.5" style="1" customWidth="1"/>
    <col min="12806" max="12806" width="24.33203125" style="1" customWidth="1"/>
    <col min="12807" max="12807" width="39.1640625" style="1" customWidth="1"/>
    <col min="12808" max="12808" width="9.1640625" style="1"/>
    <col min="12809" max="12809" width="25.33203125" style="1" bestFit="1" customWidth="1"/>
    <col min="12810" max="13057" width="9.1640625" style="1"/>
    <col min="13058" max="13058" width="8.1640625" style="1" customWidth="1"/>
    <col min="13059" max="13059" width="19.33203125" style="1" bestFit="1" customWidth="1"/>
    <col min="13060" max="13060" width="26.1640625" style="1" customWidth="1"/>
    <col min="13061" max="13061" width="32.5" style="1" customWidth="1"/>
    <col min="13062" max="13062" width="24.33203125" style="1" customWidth="1"/>
    <col min="13063" max="13063" width="39.1640625" style="1" customWidth="1"/>
    <col min="13064" max="13064" width="9.1640625" style="1"/>
    <col min="13065" max="13065" width="25.33203125" style="1" bestFit="1" customWidth="1"/>
    <col min="13066" max="13313" width="9.1640625" style="1"/>
    <col min="13314" max="13314" width="8.1640625" style="1" customWidth="1"/>
    <col min="13315" max="13315" width="19.33203125" style="1" bestFit="1" customWidth="1"/>
    <col min="13316" max="13316" width="26.1640625" style="1" customWidth="1"/>
    <col min="13317" max="13317" width="32.5" style="1" customWidth="1"/>
    <col min="13318" max="13318" width="24.33203125" style="1" customWidth="1"/>
    <col min="13319" max="13319" width="39.1640625" style="1" customWidth="1"/>
    <col min="13320" max="13320" width="9.1640625" style="1"/>
    <col min="13321" max="13321" width="25.33203125" style="1" bestFit="1" customWidth="1"/>
    <col min="13322" max="13569" width="9.1640625" style="1"/>
    <col min="13570" max="13570" width="8.1640625" style="1" customWidth="1"/>
    <col min="13571" max="13571" width="19.33203125" style="1" bestFit="1" customWidth="1"/>
    <col min="13572" max="13572" width="26.1640625" style="1" customWidth="1"/>
    <col min="13573" max="13573" width="32.5" style="1" customWidth="1"/>
    <col min="13574" max="13574" width="24.33203125" style="1" customWidth="1"/>
    <col min="13575" max="13575" width="39.1640625" style="1" customWidth="1"/>
    <col min="13576" max="13576" width="9.1640625" style="1"/>
    <col min="13577" max="13577" width="25.33203125" style="1" bestFit="1" customWidth="1"/>
    <col min="13578" max="13825" width="9.1640625" style="1"/>
    <col min="13826" max="13826" width="8.1640625" style="1" customWidth="1"/>
    <col min="13827" max="13827" width="19.33203125" style="1" bestFit="1" customWidth="1"/>
    <col min="13828" max="13828" width="26.1640625" style="1" customWidth="1"/>
    <col min="13829" max="13829" width="32.5" style="1" customWidth="1"/>
    <col min="13830" max="13830" width="24.33203125" style="1" customWidth="1"/>
    <col min="13831" max="13831" width="39.1640625" style="1" customWidth="1"/>
    <col min="13832" max="13832" width="9.1640625" style="1"/>
    <col min="13833" max="13833" width="25.33203125" style="1" bestFit="1" customWidth="1"/>
    <col min="13834" max="14081" width="9.1640625" style="1"/>
    <col min="14082" max="14082" width="8.1640625" style="1" customWidth="1"/>
    <col min="14083" max="14083" width="19.33203125" style="1" bestFit="1" customWidth="1"/>
    <col min="14084" max="14084" width="26.1640625" style="1" customWidth="1"/>
    <col min="14085" max="14085" width="32.5" style="1" customWidth="1"/>
    <col min="14086" max="14086" width="24.33203125" style="1" customWidth="1"/>
    <col min="14087" max="14087" width="39.1640625" style="1" customWidth="1"/>
    <col min="14088" max="14088" width="9.1640625" style="1"/>
    <col min="14089" max="14089" width="25.33203125" style="1" bestFit="1" customWidth="1"/>
    <col min="14090" max="14337" width="9.1640625" style="1"/>
    <col min="14338" max="14338" width="8.1640625" style="1" customWidth="1"/>
    <col min="14339" max="14339" width="19.33203125" style="1" bestFit="1" customWidth="1"/>
    <col min="14340" max="14340" width="26.1640625" style="1" customWidth="1"/>
    <col min="14341" max="14341" width="32.5" style="1" customWidth="1"/>
    <col min="14342" max="14342" width="24.33203125" style="1" customWidth="1"/>
    <col min="14343" max="14343" width="39.1640625" style="1" customWidth="1"/>
    <col min="14344" max="14344" width="9.1640625" style="1"/>
    <col min="14345" max="14345" width="25.33203125" style="1" bestFit="1" customWidth="1"/>
    <col min="14346" max="14593" width="9.1640625" style="1"/>
    <col min="14594" max="14594" width="8.1640625" style="1" customWidth="1"/>
    <col min="14595" max="14595" width="19.33203125" style="1" bestFit="1" customWidth="1"/>
    <col min="14596" max="14596" width="26.1640625" style="1" customWidth="1"/>
    <col min="14597" max="14597" width="32.5" style="1" customWidth="1"/>
    <col min="14598" max="14598" width="24.33203125" style="1" customWidth="1"/>
    <col min="14599" max="14599" width="39.1640625" style="1" customWidth="1"/>
    <col min="14600" max="14600" width="9.1640625" style="1"/>
    <col min="14601" max="14601" width="25.33203125" style="1" bestFit="1" customWidth="1"/>
    <col min="14602" max="14849" width="9.1640625" style="1"/>
    <col min="14850" max="14850" width="8.1640625" style="1" customWidth="1"/>
    <col min="14851" max="14851" width="19.33203125" style="1" bestFit="1" customWidth="1"/>
    <col min="14852" max="14852" width="26.1640625" style="1" customWidth="1"/>
    <col min="14853" max="14853" width="32.5" style="1" customWidth="1"/>
    <col min="14854" max="14854" width="24.33203125" style="1" customWidth="1"/>
    <col min="14855" max="14855" width="39.1640625" style="1" customWidth="1"/>
    <col min="14856" max="14856" width="9.1640625" style="1"/>
    <col min="14857" max="14857" width="25.33203125" style="1" bestFit="1" customWidth="1"/>
    <col min="14858" max="15105" width="9.1640625" style="1"/>
    <col min="15106" max="15106" width="8.1640625" style="1" customWidth="1"/>
    <col min="15107" max="15107" width="19.33203125" style="1" bestFit="1" customWidth="1"/>
    <col min="15108" max="15108" width="26.1640625" style="1" customWidth="1"/>
    <col min="15109" max="15109" width="32.5" style="1" customWidth="1"/>
    <col min="15110" max="15110" width="24.33203125" style="1" customWidth="1"/>
    <col min="15111" max="15111" width="39.1640625" style="1" customWidth="1"/>
    <col min="15112" max="15112" width="9.1640625" style="1"/>
    <col min="15113" max="15113" width="25.33203125" style="1" bestFit="1" customWidth="1"/>
    <col min="15114" max="15361" width="9.1640625" style="1"/>
    <col min="15362" max="15362" width="8.1640625" style="1" customWidth="1"/>
    <col min="15363" max="15363" width="19.33203125" style="1" bestFit="1" customWidth="1"/>
    <col min="15364" max="15364" width="26.1640625" style="1" customWidth="1"/>
    <col min="15365" max="15365" width="32.5" style="1" customWidth="1"/>
    <col min="15366" max="15366" width="24.33203125" style="1" customWidth="1"/>
    <col min="15367" max="15367" width="39.1640625" style="1" customWidth="1"/>
    <col min="15368" max="15368" width="9.1640625" style="1"/>
    <col min="15369" max="15369" width="25.33203125" style="1" bestFit="1" customWidth="1"/>
    <col min="15370" max="15617" width="9.1640625" style="1"/>
    <col min="15618" max="15618" width="8.1640625" style="1" customWidth="1"/>
    <col min="15619" max="15619" width="19.33203125" style="1" bestFit="1" customWidth="1"/>
    <col min="15620" max="15620" width="26.1640625" style="1" customWidth="1"/>
    <col min="15621" max="15621" width="32.5" style="1" customWidth="1"/>
    <col min="15622" max="15622" width="24.33203125" style="1" customWidth="1"/>
    <col min="15623" max="15623" width="39.1640625" style="1" customWidth="1"/>
    <col min="15624" max="15624" width="9.1640625" style="1"/>
    <col min="15625" max="15625" width="25.33203125" style="1" bestFit="1" customWidth="1"/>
    <col min="15626" max="15873" width="9.1640625" style="1"/>
    <col min="15874" max="15874" width="8.1640625" style="1" customWidth="1"/>
    <col min="15875" max="15875" width="19.33203125" style="1" bestFit="1" customWidth="1"/>
    <col min="15876" max="15876" width="26.1640625" style="1" customWidth="1"/>
    <col min="15877" max="15877" width="32.5" style="1" customWidth="1"/>
    <col min="15878" max="15878" width="24.33203125" style="1" customWidth="1"/>
    <col min="15879" max="15879" width="39.1640625" style="1" customWidth="1"/>
    <col min="15880" max="15880" width="9.1640625" style="1"/>
    <col min="15881" max="15881" width="25.33203125" style="1" bestFit="1" customWidth="1"/>
    <col min="15882" max="16129" width="9.1640625" style="1"/>
    <col min="16130" max="16130" width="8.1640625" style="1" customWidth="1"/>
    <col min="16131" max="16131" width="19.33203125" style="1" bestFit="1" customWidth="1"/>
    <col min="16132" max="16132" width="26.1640625" style="1" customWidth="1"/>
    <col min="16133" max="16133" width="32.5" style="1" customWidth="1"/>
    <col min="16134" max="16134" width="24.33203125" style="1" customWidth="1"/>
    <col min="16135" max="16135" width="39.1640625" style="1" customWidth="1"/>
    <col min="16136" max="16136" width="9.1640625" style="1"/>
    <col min="16137" max="16137" width="25.33203125" style="1" bestFit="1" customWidth="1"/>
    <col min="16138" max="16384" width="9.1640625" style="1"/>
  </cols>
  <sheetData>
    <row r="1" spans="1:12" s="24" customFormat="1" ht="16" x14ac:dyDescent="0.2">
      <c r="A1" s="151" t="s">
        <v>0</v>
      </c>
      <c r="B1" s="151"/>
      <c r="C1" s="151"/>
      <c r="D1" s="151"/>
      <c r="E1" s="151"/>
      <c r="F1" s="151"/>
      <c r="G1" s="151"/>
    </row>
    <row r="2" spans="1:12" s="24" customFormat="1" ht="16" x14ac:dyDescent="0.2">
      <c r="A2" s="162" t="s">
        <v>138</v>
      </c>
      <c r="B2" s="162"/>
      <c r="C2" s="162"/>
      <c r="D2" s="162"/>
      <c r="E2" s="162"/>
      <c r="F2" s="162"/>
      <c r="G2" s="162"/>
    </row>
    <row r="3" spans="1:12" s="12" customFormat="1" ht="6.75" hidden="1" customHeight="1" x14ac:dyDescent="0.2">
      <c r="E3" s="46"/>
      <c r="F3" s="46"/>
      <c r="G3" s="46"/>
    </row>
    <row r="4" spans="1:12" s="6" customFormat="1" ht="14" hidden="1" x14ac:dyDescent="0.2">
      <c r="A4" s="2" t="s">
        <v>1</v>
      </c>
      <c r="B4" s="3" t="s">
        <v>2</v>
      </c>
      <c r="C4" s="4"/>
      <c r="D4" s="5"/>
      <c r="E4" s="47"/>
      <c r="F4" s="72"/>
      <c r="G4" s="72"/>
    </row>
    <row r="5" spans="1:12" ht="12" x14ac:dyDescent="0.2">
      <c r="A5" s="13"/>
      <c r="B5" s="160" t="s">
        <v>3</v>
      </c>
      <c r="C5" s="160"/>
      <c r="D5" s="44"/>
      <c r="E5" s="48" t="s">
        <v>139</v>
      </c>
      <c r="F5" s="73" t="s">
        <v>142</v>
      </c>
      <c r="G5" s="73" t="s">
        <v>146</v>
      </c>
    </row>
    <row r="6" spans="1:12" x14ac:dyDescent="0.2">
      <c r="A6" s="9">
        <v>41000</v>
      </c>
      <c r="C6" s="139" t="s">
        <v>11</v>
      </c>
      <c r="D6" s="140"/>
      <c r="E6" s="49">
        <f>'Full Chart of Accounts'!E12</f>
        <v>0</v>
      </c>
      <c r="F6" s="74"/>
      <c r="G6" s="74"/>
    </row>
    <row r="7" spans="1:12" x14ac:dyDescent="0.2">
      <c r="A7" s="9">
        <v>42000</v>
      </c>
      <c r="C7" s="139" t="s">
        <v>13</v>
      </c>
      <c r="D7" s="139"/>
      <c r="E7" s="49">
        <f>'Full Chart of Accounts'!E19</f>
        <v>0</v>
      </c>
      <c r="F7" s="74"/>
      <c r="G7" s="74"/>
    </row>
    <row r="8" spans="1:12" x14ac:dyDescent="0.2">
      <c r="A8" s="9">
        <v>43000</v>
      </c>
      <c r="C8" s="152" t="s">
        <v>14</v>
      </c>
      <c r="D8" s="152"/>
      <c r="E8" s="49">
        <f>'Full Chart of Accounts'!E20</f>
        <v>0</v>
      </c>
      <c r="F8" s="74"/>
      <c r="G8" s="74"/>
    </row>
    <row r="9" spans="1:12" x14ac:dyDescent="0.2">
      <c r="B9" s="16" t="s">
        <v>15</v>
      </c>
      <c r="C9" s="14"/>
      <c r="D9" s="15"/>
      <c r="E9" s="58">
        <f>SUM(E6:E8)</f>
        <v>0</v>
      </c>
      <c r="F9" s="75"/>
      <c r="G9" s="75"/>
    </row>
    <row r="10" spans="1:12" x14ac:dyDescent="0.2">
      <c r="A10" s="13"/>
      <c r="B10" s="164" t="s">
        <v>16</v>
      </c>
      <c r="C10" s="164"/>
      <c r="D10" s="164"/>
      <c r="E10" s="50"/>
      <c r="F10" s="50"/>
      <c r="G10" s="50"/>
    </row>
    <row r="11" spans="1:12" x14ac:dyDescent="0.2">
      <c r="A11" s="9">
        <v>51000</v>
      </c>
      <c r="C11" s="139" t="s">
        <v>25</v>
      </c>
      <c r="D11" s="140"/>
      <c r="E11" s="49">
        <f>'Full Chart of Accounts'!E32</f>
        <v>0</v>
      </c>
      <c r="F11" s="74"/>
      <c r="G11" s="74"/>
    </row>
    <row r="12" spans="1:12" x14ac:dyDescent="0.2">
      <c r="A12" s="9">
        <v>52000</v>
      </c>
      <c r="C12" s="152" t="s">
        <v>26</v>
      </c>
      <c r="D12" s="152"/>
      <c r="E12" s="49">
        <f>'Full Chart of Accounts'!E33</f>
        <v>0</v>
      </c>
      <c r="F12" s="74"/>
      <c r="G12" s="74"/>
    </row>
    <row r="13" spans="1:12" x14ac:dyDescent="0.2">
      <c r="B13" s="161" t="s">
        <v>27</v>
      </c>
      <c r="C13" s="161"/>
      <c r="D13" s="161"/>
      <c r="E13" s="58">
        <f>SUM(E11:E12)</f>
        <v>0</v>
      </c>
      <c r="F13" s="68" t="e">
        <f>E13/$E$9</f>
        <v>#DIV/0!</v>
      </c>
      <c r="G13" s="78">
        <v>0.3</v>
      </c>
    </row>
    <row r="14" spans="1:12" ht="11.25" customHeight="1" x14ac:dyDescent="0.2">
      <c r="A14" s="13"/>
      <c r="B14" s="161" t="s">
        <v>28</v>
      </c>
      <c r="C14" s="161"/>
      <c r="D14" s="161"/>
      <c r="E14" s="49">
        <f>E9-E13</f>
        <v>0</v>
      </c>
      <c r="F14" s="74"/>
      <c r="G14" s="74"/>
    </row>
    <row r="15" spans="1:12" s="12" customFormat="1" ht="6.75" hidden="1" customHeight="1" x14ac:dyDescent="0.2">
      <c r="B15" s="45"/>
      <c r="C15" s="25"/>
      <c r="D15" s="25"/>
      <c r="E15" s="46"/>
      <c r="F15" s="46"/>
      <c r="G15" s="46"/>
      <c r="H15" s="1"/>
      <c r="I15" s="1"/>
      <c r="J15" s="1"/>
      <c r="K15" s="1"/>
      <c r="L15" s="1"/>
    </row>
    <row r="16" spans="1:12" ht="11.25" customHeight="1" x14ac:dyDescent="0.2">
      <c r="A16" s="13"/>
      <c r="B16" s="164" t="s">
        <v>29</v>
      </c>
      <c r="C16" s="164"/>
      <c r="D16" s="164"/>
      <c r="E16" s="50"/>
      <c r="F16" s="50"/>
      <c r="G16" s="50"/>
    </row>
    <row r="17" spans="1:7" x14ac:dyDescent="0.2">
      <c r="A17" s="9">
        <v>61000</v>
      </c>
      <c r="C17" s="163" t="s">
        <v>30</v>
      </c>
      <c r="D17" s="163"/>
      <c r="E17" s="57"/>
      <c r="F17" s="76"/>
      <c r="G17" s="76"/>
    </row>
    <row r="18" spans="1:7" ht="12" x14ac:dyDescent="0.2">
      <c r="A18" s="9">
        <v>61100</v>
      </c>
      <c r="D18" s="1" t="s">
        <v>136</v>
      </c>
      <c r="E18" s="49">
        <f>'Full Chart of Accounts'!E45+'Full Chart of Accounts'!E53</f>
        <v>0</v>
      </c>
      <c r="F18" s="74"/>
      <c r="G18" s="74"/>
    </row>
    <row r="19" spans="1:7" ht="12" x14ac:dyDescent="0.2">
      <c r="A19" s="9">
        <v>61300</v>
      </c>
      <c r="D19" s="1" t="s">
        <v>38</v>
      </c>
      <c r="E19" s="49">
        <f>'Full Chart of Accounts'!E46+'Full Chart of Accounts'!E47</f>
        <v>0</v>
      </c>
      <c r="F19" s="74"/>
      <c r="G19" s="74"/>
    </row>
    <row r="20" spans="1:7" x14ac:dyDescent="0.2">
      <c r="A20" s="9">
        <v>62000</v>
      </c>
      <c r="C20" s="152" t="s">
        <v>46</v>
      </c>
      <c r="D20" s="152"/>
      <c r="E20" s="57"/>
      <c r="F20" s="76"/>
      <c r="G20" s="76"/>
    </row>
    <row r="21" spans="1:7" ht="12" x14ac:dyDescent="0.2">
      <c r="A21" s="9">
        <v>62200</v>
      </c>
      <c r="D21" s="1" t="s">
        <v>47</v>
      </c>
      <c r="E21" s="49">
        <f>'Full Chart of Accounts'!E65</f>
        <v>0</v>
      </c>
      <c r="F21" s="74"/>
      <c r="G21" s="74"/>
    </row>
    <row r="22" spans="1:7" ht="12" x14ac:dyDescent="0.2">
      <c r="A22" s="9">
        <v>62100</v>
      </c>
      <c r="D22" s="1" t="s">
        <v>57</v>
      </c>
      <c r="E22" s="49">
        <f>'Full Chart of Accounts'!E71</f>
        <v>0</v>
      </c>
      <c r="F22" s="74"/>
      <c r="G22" s="74"/>
    </row>
    <row r="23" spans="1:7" x14ac:dyDescent="0.2">
      <c r="A23" s="9">
        <v>63000</v>
      </c>
      <c r="C23" s="152" t="s">
        <v>64</v>
      </c>
      <c r="D23" s="152"/>
      <c r="E23" s="49">
        <f>'Full Chart of Accounts'!E80</f>
        <v>0</v>
      </c>
      <c r="F23" s="74"/>
      <c r="G23" s="74"/>
    </row>
    <row r="24" spans="1:7" x14ac:dyDescent="0.2">
      <c r="A24" s="9">
        <v>64000</v>
      </c>
      <c r="C24" s="152" t="s">
        <v>82</v>
      </c>
      <c r="D24" s="152"/>
      <c r="E24" s="49">
        <f>'Full Chart of Accounts'!E95</f>
        <v>0</v>
      </c>
      <c r="F24" s="74"/>
      <c r="G24" s="74"/>
    </row>
    <row r="25" spans="1:7" x14ac:dyDescent="0.2">
      <c r="A25" s="9">
        <v>65000</v>
      </c>
      <c r="C25" s="152" t="s">
        <v>110</v>
      </c>
      <c r="D25" s="152"/>
      <c r="E25" s="49">
        <f>'Full Chart of Accounts'!E121</f>
        <v>0</v>
      </c>
      <c r="F25" s="74"/>
      <c r="G25" s="74"/>
    </row>
    <row r="26" spans="1:7" x14ac:dyDescent="0.2">
      <c r="A26" s="9">
        <v>66000</v>
      </c>
      <c r="C26" s="152" t="s">
        <v>73</v>
      </c>
      <c r="D26" s="152"/>
      <c r="E26" s="49">
        <f>'Full Chart of Accounts'!E87</f>
        <v>0</v>
      </c>
      <c r="F26" s="74"/>
      <c r="G26" s="74"/>
    </row>
    <row r="27" spans="1:7" x14ac:dyDescent="0.2">
      <c r="A27" s="9">
        <v>67000</v>
      </c>
      <c r="C27" s="152" t="s">
        <v>90</v>
      </c>
      <c r="D27" s="152"/>
      <c r="E27" s="49">
        <f>'Full Chart of Accounts'!E102</f>
        <v>0</v>
      </c>
      <c r="F27" s="74"/>
      <c r="G27" s="74"/>
    </row>
    <row r="28" spans="1:7" x14ac:dyDescent="0.2">
      <c r="A28" s="9">
        <v>68000</v>
      </c>
      <c r="C28" s="152" t="s">
        <v>103</v>
      </c>
      <c r="D28" s="152"/>
      <c r="E28" s="49">
        <f>'Full Chart of Accounts'!E115</f>
        <v>0</v>
      </c>
      <c r="F28" s="74"/>
      <c r="G28" s="74"/>
    </row>
    <row r="29" spans="1:7" x14ac:dyDescent="0.2">
      <c r="A29" s="9">
        <v>69000</v>
      </c>
      <c r="C29" s="152" t="s">
        <v>97</v>
      </c>
      <c r="D29" s="152"/>
      <c r="E29" s="49">
        <f>'Full Chart of Accounts'!E108</f>
        <v>0</v>
      </c>
      <c r="F29" s="74"/>
      <c r="G29" s="74"/>
    </row>
    <row r="30" spans="1:7" x14ac:dyDescent="0.2">
      <c r="A30" s="9">
        <v>71000</v>
      </c>
      <c r="C30" s="152" t="s">
        <v>116</v>
      </c>
      <c r="D30" s="152"/>
      <c r="E30" s="49">
        <f>'Full Chart of Accounts'!E127</f>
        <v>0</v>
      </c>
      <c r="F30" s="74"/>
      <c r="G30" s="74"/>
    </row>
    <row r="31" spans="1:7" ht="11.25" customHeight="1" x14ac:dyDescent="0.2">
      <c r="B31" s="165" t="s">
        <v>122</v>
      </c>
      <c r="C31" s="165"/>
      <c r="D31" s="166"/>
      <c r="E31" s="49">
        <f>SUM(E17:E30)</f>
        <v>0</v>
      </c>
      <c r="F31" s="68" t="e">
        <f>E31/$E$9</f>
        <v>#DIV/0!</v>
      </c>
      <c r="G31" s="77">
        <v>0.3</v>
      </c>
    </row>
    <row r="32" spans="1:7" x14ac:dyDescent="0.2">
      <c r="A32" s="13"/>
      <c r="B32" s="164" t="s">
        <v>123</v>
      </c>
      <c r="C32" s="164"/>
      <c r="D32" s="164"/>
      <c r="E32" s="58">
        <f>E9-E13-E31</f>
        <v>0</v>
      </c>
      <c r="F32" s="68" t="e">
        <f>E32/$E$9</f>
        <v>#DIV/0!</v>
      </c>
      <c r="G32" s="77">
        <v>0.4</v>
      </c>
    </row>
    <row r="33" spans="1:257" s="12" customFormat="1" ht="11.25" customHeight="1" x14ac:dyDescent="0.2">
      <c r="A33" s="13"/>
      <c r="B33" s="164" t="s">
        <v>124</v>
      </c>
      <c r="C33" s="164"/>
      <c r="D33" s="164"/>
      <c r="E33" s="50"/>
      <c r="F33" s="50"/>
      <c r="G33" s="50"/>
      <c r="H33" s="1"/>
      <c r="I33" s="1"/>
      <c r="J33" s="1"/>
      <c r="K33" s="1"/>
      <c r="L33" s="1"/>
    </row>
    <row r="34" spans="1:257" s="21" customFormat="1" x14ac:dyDescent="0.2">
      <c r="A34" s="9"/>
      <c r="B34" s="165" t="s">
        <v>129</v>
      </c>
      <c r="C34" s="165"/>
      <c r="D34" s="165"/>
      <c r="E34" s="49">
        <f>'Full Chart of Accounts'!E137</f>
        <v>0</v>
      </c>
      <c r="F34" s="74"/>
      <c r="G34" s="74"/>
      <c r="H34" s="1"/>
      <c r="I34" s="1"/>
      <c r="J34" s="1"/>
      <c r="K34" s="1"/>
      <c r="L34" s="1"/>
      <c r="M34" s="8"/>
      <c r="N34" s="20"/>
      <c r="O34" s="18"/>
      <c r="P34" s="18"/>
      <c r="Q34" s="8"/>
      <c r="R34" s="8"/>
      <c r="S34" s="8"/>
      <c r="T34" s="20"/>
      <c r="U34" s="18"/>
      <c r="V34" s="18"/>
      <c r="W34" s="8"/>
      <c r="X34" s="8"/>
      <c r="Y34" s="8"/>
      <c r="Z34" s="20"/>
      <c r="AA34" s="18"/>
      <c r="AB34" s="18"/>
      <c r="AC34" s="8"/>
      <c r="AD34" s="8"/>
      <c r="AE34" s="8"/>
      <c r="AF34" s="20"/>
      <c r="AG34" s="18"/>
      <c r="AH34" s="18"/>
      <c r="AI34" s="8"/>
      <c r="AJ34" s="8"/>
      <c r="AK34" s="8"/>
      <c r="AL34" s="20"/>
      <c r="AM34" s="18"/>
      <c r="AN34" s="18"/>
      <c r="AO34" s="8"/>
      <c r="AP34" s="8"/>
      <c r="AQ34" s="8"/>
      <c r="AR34" s="20"/>
      <c r="AS34" s="18"/>
      <c r="AT34" s="18"/>
      <c r="AU34" s="8"/>
      <c r="AV34" s="8"/>
      <c r="AW34" s="8"/>
      <c r="AX34" s="20"/>
      <c r="AY34" s="18"/>
      <c r="AZ34" s="18"/>
      <c r="BA34" s="8"/>
      <c r="BB34" s="8"/>
      <c r="BC34" s="8"/>
      <c r="BD34" s="20"/>
      <c r="BE34" s="18"/>
      <c r="BF34" s="18"/>
      <c r="BG34" s="8"/>
      <c r="BH34" s="8"/>
      <c r="BI34" s="8"/>
      <c r="BJ34" s="20"/>
      <c r="BK34" s="18"/>
      <c r="BL34" s="18"/>
      <c r="BM34" s="8"/>
      <c r="BN34" s="8"/>
      <c r="BO34" s="8"/>
      <c r="BP34" s="20"/>
      <c r="BQ34" s="18"/>
      <c r="BR34" s="18"/>
      <c r="BS34" s="8"/>
      <c r="BT34" s="8"/>
      <c r="BU34" s="8"/>
      <c r="BV34" s="20"/>
      <c r="BW34" s="18"/>
      <c r="BX34" s="18"/>
      <c r="BY34" s="8"/>
      <c r="BZ34" s="8"/>
      <c r="CA34" s="8"/>
      <c r="CB34" s="20"/>
      <c r="CC34" s="18"/>
      <c r="CD34" s="18"/>
      <c r="CE34" s="8"/>
      <c r="CF34" s="8"/>
      <c r="CG34" s="8"/>
      <c r="CH34" s="20"/>
      <c r="CI34" s="18"/>
      <c r="CJ34" s="18"/>
      <c r="CK34" s="8"/>
      <c r="CL34" s="8"/>
      <c r="CM34" s="8"/>
      <c r="CN34" s="20"/>
      <c r="CO34" s="18"/>
      <c r="CP34" s="18"/>
      <c r="CQ34" s="8"/>
      <c r="CR34" s="8"/>
      <c r="CS34" s="8"/>
      <c r="CT34" s="20"/>
      <c r="CU34" s="18"/>
      <c r="CV34" s="18"/>
      <c r="CW34" s="8"/>
      <c r="CX34" s="8"/>
      <c r="CY34" s="8"/>
      <c r="CZ34" s="20"/>
      <c r="DA34" s="18"/>
      <c r="DB34" s="18"/>
      <c r="DC34" s="8"/>
      <c r="DD34" s="8"/>
      <c r="DE34" s="8"/>
      <c r="DF34" s="20"/>
      <c r="DG34" s="18"/>
      <c r="DH34" s="18"/>
      <c r="DI34" s="8"/>
      <c r="DJ34" s="8"/>
      <c r="DK34" s="8"/>
      <c r="DL34" s="20"/>
      <c r="DM34" s="18"/>
      <c r="DN34" s="18"/>
      <c r="DO34" s="8"/>
      <c r="DP34" s="8"/>
      <c r="DQ34" s="8"/>
      <c r="DR34" s="20"/>
      <c r="DS34" s="18"/>
      <c r="DT34" s="18"/>
      <c r="DU34" s="8"/>
      <c r="DV34" s="8"/>
      <c r="DW34" s="8"/>
      <c r="DX34" s="20"/>
      <c r="DY34" s="18"/>
      <c r="DZ34" s="18"/>
      <c r="EA34" s="8"/>
      <c r="EB34" s="8"/>
      <c r="EC34" s="8"/>
      <c r="ED34" s="20"/>
      <c r="EE34" s="18"/>
      <c r="EF34" s="18"/>
      <c r="EG34" s="8"/>
      <c r="EH34" s="8"/>
      <c r="EI34" s="8"/>
      <c r="EJ34" s="20"/>
      <c r="EK34" s="18"/>
      <c r="EL34" s="18"/>
      <c r="EM34" s="8"/>
      <c r="EN34" s="8"/>
      <c r="EO34" s="8"/>
      <c r="EP34" s="20"/>
      <c r="EQ34" s="18"/>
      <c r="ER34" s="18"/>
      <c r="ES34" s="8"/>
      <c r="ET34" s="8"/>
      <c r="EU34" s="8"/>
      <c r="EV34" s="20"/>
      <c r="EW34" s="18"/>
      <c r="EX34" s="18"/>
      <c r="EY34" s="8"/>
      <c r="EZ34" s="8"/>
      <c r="FA34" s="8"/>
      <c r="FB34" s="20"/>
      <c r="FC34" s="18"/>
      <c r="FD34" s="18"/>
      <c r="FE34" s="8"/>
      <c r="FF34" s="8"/>
      <c r="FG34" s="8"/>
      <c r="FH34" s="20"/>
      <c r="FI34" s="18"/>
      <c r="FJ34" s="18"/>
      <c r="FK34" s="8"/>
      <c r="FL34" s="8"/>
      <c r="FM34" s="8"/>
      <c r="FN34" s="20"/>
      <c r="FO34" s="18"/>
      <c r="FP34" s="18"/>
      <c r="FQ34" s="8"/>
      <c r="FR34" s="8"/>
      <c r="FS34" s="8"/>
      <c r="FT34" s="20"/>
      <c r="FU34" s="18"/>
      <c r="FV34" s="18"/>
      <c r="FW34" s="8"/>
      <c r="FX34" s="8"/>
      <c r="FY34" s="8"/>
      <c r="FZ34" s="20"/>
      <c r="GA34" s="18"/>
      <c r="GB34" s="18"/>
      <c r="GC34" s="8"/>
      <c r="GD34" s="8"/>
      <c r="GE34" s="8"/>
      <c r="GF34" s="20"/>
      <c r="GG34" s="18"/>
      <c r="GH34" s="18"/>
      <c r="GI34" s="8"/>
      <c r="GJ34" s="8"/>
      <c r="GK34" s="8"/>
      <c r="GL34" s="20"/>
      <c r="GM34" s="18"/>
      <c r="GN34" s="18"/>
      <c r="GO34" s="8"/>
      <c r="GP34" s="8"/>
      <c r="GQ34" s="8"/>
      <c r="GR34" s="20"/>
      <c r="GS34" s="18"/>
      <c r="GT34" s="18"/>
      <c r="GU34" s="8"/>
      <c r="GV34" s="8"/>
      <c r="GW34" s="8"/>
      <c r="GX34" s="20"/>
      <c r="GY34" s="18"/>
      <c r="GZ34" s="18"/>
      <c r="HA34" s="8"/>
      <c r="HB34" s="8"/>
      <c r="HC34" s="8"/>
      <c r="HD34" s="20"/>
      <c r="HE34" s="18"/>
      <c r="HF34" s="18"/>
      <c r="HG34" s="8"/>
      <c r="HH34" s="8"/>
      <c r="HI34" s="8"/>
      <c r="HJ34" s="20"/>
      <c r="HK34" s="18"/>
      <c r="HL34" s="18"/>
      <c r="HM34" s="8"/>
      <c r="HN34" s="8"/>
      <c r="HO34" s="8"/>
      <c r="HP34" s="20"/>
      <c r="HQ34" s="18"/>
      <c r="HR34" s="18"/>
      <c r="HS34" s="8"/>
      <c r="HT34" s="8"/>
      <c r="HU34" s="8"/>
      <c r="HV34" s="20"/>
      <c r="HW34" s="18"/>
      <c r="HX34" s="18"/>
      <c r="HY34" s="8"/>
      <c r="HZ34" s="8"/>
      <c r="IA34" s="8"/>
      <c r="IB34" s="20"/>
      <c r="IC34" s="18"/>
      <c r="ID34" s="18"/>
      <c r="IE34" s="8"/>
      <c r="IF34" s="8"/>
      <c r="IG34" s="8"/>
      <c r="IH34" s="20"/>
      <c r="II34" s="18"/>
      <c r="IJ34" s="18"/>
      <c r="IK34" s="8"/>
      <c r="IL34" s="8"/>
      <c r="IM34" s="8"/>
      <c r="IN34" s="20"/>
      <c r="IO34" s="18"/>
      <c r="IP34" s="18"/>
      <c r="IQ34" s="8"/>
      <c r="IR34" s="8"/>
      <c r="IS34" s="8"/>
      <c r="IT34" s="20"/>
      <c r="IU34" s="18"/>
      <c r="IV34" s="18"/>
      <c r="IW34" s="8"/>
    </row>
    <row r="35" spans="1:257" ht="11.25" customHeight="1" x14ac:dyDescent="0.2">
      <c r="A35" s="13"/>
      <c r="B35" s="164" t="s">
        <v>130</v>
      </c>
      <c r="C35" s="164"/>
      <c r="D35" s="164"/>
      <c r="E35" s="50"/>
      <c r="F35" s="50"/>
      <c r="G35" s="50"/>
    </row>
    <row r="36" spans="1:257" x14ac:dyDescent="0.2">
      <c r="B36" s="165" t="s">
        <v>134</v>
      </c>
      <c r="C36" s="165"/>
      <c r="D36" s="165"/>
      <c r="E36" s="49">
        <f>'Full Chart of Accounts'!E143</f>
        <v>0</v>
      </c>
      <c r="F36" s="74"/>
      <c r="G36" s="74"/>
    </row>
    <row r="37" spans="1:257" x14ac:dyDescent="0.2">
      <c r="A37" s="13"/>
      <c r="B37" s="164" t="s">
        <v>135</v>
      </c>
      <c r="C37" s="164"/>
      <c r="D37" s="164"/>
      <c r="E37" s="58">
        <f>E32+E34-E36</f>
        <v>0</v>
      </c>
      <c r="F37" s="68" t="e">
        <f>E37/$E$9</f>
        <v>#DIV/0!</v>
      </c>
      <c r="G37" s="77"/>
    </row>
  </sheetData>
  <sheetProtection sheet="1" objects="1" scenarios="1"/>
  <protectedRanges>
    <protectedRange sqref="E5:G5" name="Range1"/>
  </protectedRanges>
  <mergeCells count="29">
    <mergeCell ref="C30:D30"/>
    <mergeCell ref="B37:D37"/>
    <mergeCell ref="B35:D35"/>
    <mergeCell ref="B31:D31"/>
    <mergeCell ref="B34:D34"/>
    <mergeCell ref="B36:D36"/>
    <mergeCell ref="B32:D32"/>
    <mergeCell ref="B33:D33"/>
    <mergeCell ref="C23:D23"/>
    <mergeCell ref="C26:D26"/>
    <mergeCell ref="C24:D24"/>
    <mergeCell ref="C29:D29"/>
    <mergeCell ref="C25:D25"/>
    <mergeCell ref="C28:D28"/>
    <mergeCell ref="C27:D27"/>
    <mergeCell ref="C17:D17"/>
    <mergeCell ref="C20:D20"/>
    <mergeCell ref="C7:D7"/>
    <mergeCell ref="C8:D8"/>
    <mergeCell ref="B10:D10"/>
    <mergeCell ref="C11:D11"/>
    <mergeCell ref="C12:D12"/>
    <mergeCell ref="B14:D14"/>
    <mergeCell ref="B16:D16"/>
    <mergeCell ref="B5:C5"/>
    <mergeCell ref="C6:D6"/>
    <mergeCell ref="B13:D13"/>
    <mergeCell ref="A1:G1"/>
    <mergeCell ref="A2:G2"/>
  </mergeCells>
  <pageMargins left="0.7" right="0.7" top="0.5" bottom="0.5" header="0.3" footer="0.3"/>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Economic Model</vt:lpstr>
      <vt:lpstr>Budget Model</vt:lpstr>
      <vt:lpstr>Full Chart of Accounts</vt:lpstr>
      <vt:lpstr>Summary P&amp;L</vt:lpstr>
      <vt:lpstr>'Full Chart of Accounts'!Print_Area</vt:lpstr>
      <vt:lpstr>'Budget Model'!Print_Titles</vt:lpstr>
      <vt:lpstr>'Summary P&amp;L'!Print_Titles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Covey</dc:creator>
  <cp:lastModifiedBy>Jessie Whitfield</cp:lastModifiedBy>
  <cp:lastPrinted>2020-09-10T23:07:16Z</cp:lastPrinted>
  <dcterms:created xsi:type="dcterms:W3CDTF">2020-04-16T14:44:02Z</dcterms:created>
  <dcterms:modified xsi:type="dcterms:W3CDTF">2021-01-19T17:15:54Z</dcterms:modified>
</cp:coreProperties>
</file>